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7400" windowHeight="7110" activeTab="1"/>
  </bookViews>
  <sheets>
    <sheet name="工作表1" sheetId="1" r:id="rId1"/>
    <sheet name="工作表2" sheetId="2" r:id="rId2"/>
    <sheet name="工作表3" sheetId="3" r:id="rId3"/>
  </sheets>
  <calcPr calcId="144525"/>
</workbook>
</file>

<file path=xl/calcChain.xml><?xml version="1.0" encoding="utf-8"?>
<calcChain xmlns="http://schemas.openxmlformats.org/spreadsheetml/2006/main">
  <c r="P13" i="2" l="1"/>
  <c r="Q13" i="2" s="1"/>
  <c r="F13" i="2"/>
  <c r="R13" i="2" s="1"/>
  <c r="S13" i="2" s="1"/>
  <c r="F12" i="2"/>
  <c r="R12" i="2" s="1"/>
  <c r="S12" i="2" s="1"/>
  <c r="F11" i="2"/>
  <c r="P11" i="2" s="1"/>
  <c r="Q11" i="2" s="1"/>
  <c r="K10" i="2"/>
  <c r="L10" i="2" s="1"/>
  <c r="F10" i="2"/>
  <c r="M10" i="2" s="1"/>
  <c r="N10" i="2" s="1"/>
  <c r="F9" i="2"/>
  <c r="P9" i="2" s="1"/>
  <c r="Q9" i="2" s="1"/>
  <c r="F8" i="2"/>
  <c r="R8" i="2" s="1"/>
  <c r="S8" i="2" s="1"/>
  <c r="F7" i="2"/>
  <c r="P7" i="2" s="1"/>
  <c r="Q7" i="2" s="1"/>
  <c r="F6" i="2"/>
  <c r="M6" i="2" s="1"/>
  <c r="N6" i="2" s="1"/>
  <c r="F5" i="2"/>
  <c r="P5" i="2" s="1"/>
  <c r="Q5" i="2" s="1"/>
  <c r="F4" i="2"/>
  <c r="M4" i="2" s="1"/>
  <c r="N4" i="2" s="1"/>
  <c r="F3" i="2"/>
  <c r="P3" i="2" s="1"/>
  <c r="Q3" i="2" s="1"/>
  <c r="F2" i="2"/>
  <c r="M2" i="2" s="1"/>
  <c r="N2" i="2" s="1"/>
  <c r="I10" i="2" l="1"/>
  <c r="J10" i="2" s="1"/>
  <c r="K8" i="2"/>
  <c r="L8" i="2" s="1"/>
  <c r="K4" i="2"/>
  <c r="L4" i="2" s="1"/>
  <c r="I2" i="2"/>
  <c r="J2" i="2" s="1"/>
  <c r="K2" i="2"/>
  <c r="L2" i="2" s="1"/>
  <c r="K12" i="2"/>
  <c r="L12" i="2" s="1"/>
  <c r="P10" i="2"/>
  <c r="Q10" i="2" s="1"/>
  <c r="G10" i="2"/>
  <c r="H10" i="2" s="1"/>
  <c r="R10" i="2"/>
  <c r="S10" i="2" s="1"/>
  <c r="P6" i="2"/>
  <c r="Q6" i="2" s="1"/>
  <c r="G6" i="2"/>
  <c r="H6" i="2" s="1"/>
  <c r="R6" i="2"/>
  <c r="S6" i="2" s="1"/>
  <c r="I6" i="2"/>
  <c r="J6" i="2" s="1"/>
  <c r="K6" i="2"/>
  <c r="L6" i="2" s="1"/>
  <c r="P4" i="2"/>
  <c r="Q4" i="2" s="1"/>
  <c r="G4" i="2"/>
  <c r="H4" i="2" s="1"/>
  <c r="R4" i="2"/>
  <c r="S4" i="2" s="1"/>
  <c r="I4" i="2"/>
  <c r="J4" i="2" s="1"/>
  <c r="P2" i="2"/>
  <c r="Q2" i="2" s="1"/>
  <c r="G2" i="2"/>
  <c r="H2" i="2" s="1"/>
  <c r="R2" i="2"/>
  <c r="S2" i="2" s="1"/>
  <c r="G13" i="2"/>
  <c r="H13" i="2" s="1"/>
  <c r="K13" i="2"/>
  <c r="L13" i="2" s="1"/>
  <c r="M12" i="2"/>
  <c r="N12" i="2" s="1"/>
  <c r="G12" i="2"/>
  <c r="H12" i="2" s="1"/>
  <c r="P12" i="2"/>
  <c r="Q12" i="2" s="1"/>
  <c r="I12" i="2"/>
  <c r="J12" i="2" s="1"/>
  <c r="M8" i="2"/>
  <c r="N8" i="2" s="1"/>
  <c r="G8" i="2"/>
  <c r="H8" i="2" s="1"/>
  <c r="P8" i="2"/>
  <c r="Q8" i="2" s="1"/>
  <c r="I8" i="2"/>
  <c r="J8" i="2" s="1"/>
  <c r="I3" i="2"/>
  <c r="J3" i="2" s="1"/>
  <c r="M3" i="2"/>
  <c r="N3" i="2" s="1"/>
  <c r="R3" i="2"/>
  <c r="S3" i="2" s="1"/>
  <c r="I5" i="2"/>
  <c r="J5" i="2" s="1"/>
  <c r="M5" i="2"/>
  <c r="N5" i="2" s="1"/>
  <c r="R5" i="2"/>
  <c r="S5" i="2" s="1"/>
  <c r="I7" i="2"/>
  <c r="J7" i="2" s="1"/>
  <c r="M7" i="2"/>
  <c r="N7" i="2" s="1"/>
  <c r="R7" i="2"/>
  <c r="S7" i="2" s="1"/>
  <c r="I9" i="2"/>
  <c r="J9" i="2" s="1"/>
  <c r="M9" i="2"/>
  <c r="N9" i="2" s="1"/>
  <c r="R9" i="2"/>
  <c r="S9" i="2" s="1"/>
  <c r="I11" i="2"/>
  <c r="J11" i="2" s="1"/>
  <c r="M11" i="2"/>
  <c r="N11" i="2" s="1"/>
  <c r="R11" i="2"/>
  <c r="S11" i="2" s="1"/>
  <c r="G3" i="2"/>
  <c r="H3" i="2" s="1"/>
  <c r="K3" i="2"/>
  <c r="L3" i="2" s="1"/>
  <c r="G5" i="2"/>
  <c r="H5" i="2" s="1"/>
  <c r="K5" i="2"/>
  <c r="L5" i="2" s="1"/>
  <c r="G7" i="2"/>
  <c r="H7" i="2" s="1"/>
  <c r="K7" i="2"/>
  <c r="L7" i="2" s="1"/>
  <c r="G9" i="2"/>
  <c r="H9" i="2" s="1"/>
  <c r="K9" i="2"/>
  <c r="L9" i="2" s="1"/>
  <c r="G11" i="2"/>
  <c r="H11" i="2" s="1"/>
  <c r="K11" i="2"/>
  <c r="L11" i="2" s="1"/>
  <c r="I13" i="2"/>
  <c r="J13" i="2" s="1"/>
  <c r="M13" i="2"/>
  <c r="N13" i="2" s="1"/>
  <c r="O14" i="2" l="1"/>
  <c r="K14" i="2"/>
  <c r="G14" i="2"/>
  <c r="M14" i="2"/>
  <c r="I14" i="2"/>
  <c r="R14" i="2"/>
  <c r="F3" i="1"/>
  <c r="K3" i="1" s="1"/>
  <c r="L3" i="1" s="1"/>
  <c r="F4" i="1"/>
  <c r="M4" i="1" s="1"/>
  <c r="N4" i="1" s="1"/>
  <c r="F5" i="1"/>
  <c r="K5" i="1" s="1"/>
  <c r="L5" i="1" s="1"/>
  <c r="F6" i="1"/>
  <c r="M6" i="1" s="1"/>
  <c r="N6" i="1" s="1"/>
  <c r="F7" i="1"/>
  <c r="K7" i="1" s="1"/>
  <c r="L7" i="1" s="1"/>
  <c r="F8" i="1"/>
  <c r="M8" i="1" s="1"/>
  <c r="N8" i="1" s="1"/>
  <c r="F9" i="1"/>
  <c r="K9" i="1" s="1"/>
  <c r="L9" i="1" s="1"/>
  <c r="F10" i="1"/>
  <c r="M10" i="1" s="1"/>
  <c r="N10" i="1" s="1"/>
  <c r="F11" i="1"/>
  <c r="K11" i="1" s="1"/>
  <c r="L11" i="1" s="1"/>
  <c r="F12" i="1"/>
  <c r="M12" i="1" s="1"/>
  <c r="N12" i="1" s="1"/>
  <c r="F13" i="1"/>
  <c r="K13" i="1" s="1"/>
  <c r="L13" i="1" s="1"/>
  <c r="F2" i="1"/>
  <c r="I2" i="1" s="1"/>
  <c r="J2" i="1" s="1"/>
  <c r="P12" i="1" l="1"/>
  <c r="Q12" i="1" s="1"/>
  <c r="P10" i="1"/>
  <c r="Q10" i="1" s="1"/>
  <c r="P8" i="1"/>
  <c r="Q8" i="1" s="1"/>
  <c r="P6" i="1"/>
  <c r="Q6" i="1" s="1"/>
  <c r="P4" i="1"/>
  <c r="Q4" i="1" s="1"/>
  <c r="R13" i="1"/>
  <c r="S13" i="1" s="1"/>
  <c r="R11" i="1"/>
  <c r="S11" i="1" s="1"/>
  <c r="R9" i="1"/>
  <c r="S9" i="1" s="1"/>
  <c r="R7" i="1"/>
  <c r="S7" i="1" s="1"/>
  <c r="R5" i="1"/>
  <c r="S5" i="1" s="1"/>
  <c r="R3" i="1"/>
  <c r="S3" i="1" s="1"/>
  <c r="G12" i="1"/>
  <c r="H12" i="1" s="1"/>
  <c r="G10" i="1"/>
  <c r="H10" i="1" s="1"/>
  <c r="G8" i="1"/>
  <c r="H8" i="1" s="1"/>
  <c r="G6" i="1"/>
  <c r="G4" i="1"/>
  <c r="P13" i="1"/>
  <c r="Q13" i="1" s="1"/>
  <c r="P11" i="1"/>
  <c r="Q11" i="1" s="1"/>
  <c r="P9" i="1"/>
  <c r="Q9" i="1" s="1"/>
  <c r="P7" i="1"/>
  <c r="Q7" i="1" s="1"/>
  <c r="P5" i="1"/>
  <c r="Q5" i="1" s="1"/>
  <c r="P3" i="1"/>
  <c r="Q3" i="1" s="1"/>
  <c r="R12" i="1"/>
  <c r="S12" i="1" s="1"/>
  <c r="R10" i="1"/>
  <c r="S10" i="1" s="1"/>
  <c r="R8" i="1"/>
  <c r="S8" i="1" s="1"/>
  <c r="R6" i="1"/>
  <c r="S6" i="1" s="1"/>
  <c r="R4" i="1"/>
  <c r="S4" i="1" s="1"/>
  <c r="G13" i="1"/>
  <c r="H13" i="1" s="1"/>
  <c r="G11" i="1"/>
  <c r="H11" i="1" s="1"/>
  <c r="G9" i="1"/>
  <c r="H9" i="1" s="1"/>
  <c r="G7" i="1"/>
  <c r="H7" i="1" s="1"/>
  <c r="G5" i="1"/>
  <c r="H5" i="1" s="1"/>
  <c r="G3" i="1"/>
  <c r="H3" i="1" s="1"/>
  <c r="P2" i="1"/>
  <c r="Q2" i="1" s="1"/>
  <c r="G2" i="1"/>
  <c r="H2" i="1" s="1"/>
  <c r="R2" i="1"/>
  <c r="S2" i="1" s="1"/>
  <c r="I13" i="1"/>
  <c r="J13" i="1" s="1"/>
  <c r="I11" i="1"/>
  <c r="J11" i="1" s="1"/>
  <c r="I9" i="1"/>
  <c r="J9" i="1" s="1"/>
  <c r="I7" i="1"/>
  <c r="J7" i="1" s="1"/>
  <c r="I5" i="1"/>
  <c r="J5" i="1" s="1"/>
  <c r="I3" i="1"/>
  <c r="J3" i="1" s="1"/>
  <c r="K2" i="1"/>
  <c r="L2" i="1" s="1"/>
  <c r="K12" i="1"/>
  <c r="L12" i="1" s="1"/>
  <c r="K10" i="1"/>
  <c r="L10" i="1" s="1"/>
  <c r="K8" i="1"/>
  <c r="L8" i="1" s="1"/>
  <c r="K6" i="1"/>
  <c r="L6" i="1" s="1"/>
  <c r="K4" i="1"/>
  <c r="L4" i="1" s="1"/>
  <c r="M2" i="1"/>
  <c r="N2" i="1" s="1"/>
  <c r="M13" i="1"/>
  <c r="N13" i="1" s="1"/>
  <c r="M11" i="1"/>
  <c r="N11" i="1" s="1"/>
  <c r="M9" i="1"/>
  <c r="N9" i="1" s="1"/>
  <c r="M7" i="1"/>
  <c r="N7" i="1" s="1"/>
  <c r="M5" i="1"/>
  <c r="N5" i="1" s="1"/>
  <c r="M3" i="1"/>
  <c r="N3" i="1" s="1"/>
  <c r="H6" i="1"/>
  <c r="H4" i="1"/>
  <c r="I12" i="1"/>
  <c r="J12" i="1" s="1"/>
  <c r="I10" i="1"/>
  <c r="J10" i="1" s="1"/>
  <c r="I8" i="1"/>
  <c r="J8" i="1" s="1"/>
  <c r="I6" i="1"/>
  <c r="J6" i="1" s="1"/>
  <c r="I4" i="1"/>
  <c r="J4" i="1" s="1"/>
  <c r="R14" i="1" l="1"/>
  <c r="O14" i="1"/>
  <c r="I14" i="1"/>
  <c r="M14" i="1"/>
  <c r="K14" i="1"/>
  <c r="G14" i="1"/>
</calcChain>
</file>

<file path=xl/sharedStrings.xml><?xml version="1.0" encoding="utf-8"?>
<sst xmlns="http://schemas.openxmlformats.org/spreadsheetml/2006/main" count="518" uniqueCount="88">
  <si>
    <t>月份</t>
    <phoneticPr fontId="1" type="noConversion"/>
  </si>
  <si>
    <t>日數</t>
    <phoneticPr fontId="1" type="noConversion"/>
  </si>
  <si>
    <t>需求水量(L)</t>
    <phoneticPr fontId="1" type="noConversion"/>
  </si>
  <si>
    <t>平均水溫(℃)</t>
    <phoneticPr fontId="1" type="noConversion"/>
  </si>
  <si>
    <t>熱水溫度(℃)</t>
    <phoneticPr fontId="1" type="noConversion"/>
  </si>
  <si>
    <t>需求熱量(kcal)</t>
    <phoneticPr fontId="1" type="noConversion"/>
  </si>
  <si>
    <t>電能(元/日)</t>
    <phoneticPr fontId="1" type="noConversion"/>
  </si>
  <si>
    <t>電能(元/月)</t>
    <phoneticPr fontId="1" type="noConversion"/>
  </si>
  <si>
    <t>天然瓦斯(元/日)</t>
    <phoneticPr fontId="1" type="noConversion"/>
  </si>
  <si>
    <t>天然瓦斯(元/月)</t>
    <phoneticPr fontId="1" type="noConversion"/>
  </si>
  <si>
    <t>桶裝瓦斯(元/日)</t>
    <phoneticPr fontId="1" type="noConversion"/>
  </si>
  <si>
    <t>桶裝瓦斯(元/月)</t>
    <phoneticPr fontId="1" type="noConversion"/>
  </si>
  <si>
    <t>柴油(元/月)</t>
    <phoneticPr fontId="1" type="noConversion"/>
  </si>
  <si>
    <t>熱泵(元/日)</t>
    <phoneticPr fontId="1" type="noConversion"/>
  </si>
  <si>
    <t>熱泵(元/月)</t>
    <phoneticPr fontId="1" type="noConversion"/>
  </si>
  <si>
    <t>太陽能   (陰雨天)    (元/日)</t>
    <phoneticPr fontId="1" type="noConversion"/>
  </si>
  <si>
    <t>太陽能   (陰雨天)    (元/月)</t>
    <phoneticPr fontId="1" type="noConversion"/>
  </si>
  <si>
    <t>年度統計</t>
    <phoneticPr fontId="1" type="noConversion"/>
  </si>
  <si>
    <t>台北地區陰雨天數</t>
    <phoneticPr fontId="1" type="noConversion"/>
  </si>
  <si>
    <t>柴油(元/日)</t>
    <phoneticPr fontId="1" type="noConversion"/>
  </si>
  <si>
    <t>附註</t>
    <phoneticPr fontId="1" type="noConversion"/>
  </si>
  <si>
    <t>電        能：4元/度、單位有效熱量860kcal*85%</t>
    <phoneticPr fontId="1" type="noConversion"/>
  </si>
  <si>
    <t>本表依據經濟部能源委員會"節約能源技術手冊"                                         及"中央氣象局全球資訊網"整理彙整。</t>
    <phoneticPr fontId="1" type="noConversion"/>
  </si>
  <si>
    <t>天然瓦斯：21.03元/度、單位有效熱量8900kcal*60%</t>
    <phoneticPr fontId="1" type="noConversion"/>
  </si>
  <si>
    <t>桶裝瓦斯：43元/公斤、單位有效熱量12000kcal*60%</t>
    <phoneticPr fontId="1" type="noConversion"/>
  </si>
  <si>
    <t>柴        油：32.8元/公升、單位有效熱量12820kcal*45%</t>
    <phoneticPr fontId="1" type="noConversion"/>
  </si>
  <si>
    <t>太  陽  能：4元/度、單位有效熱量860kcal*85%,依照中央氣象局全球資訊網計算</t>
    <phoneticPr fontId="1" type="noConversion"/>
  </si>
  <si>
    <t>熱        泵：4元/度、單位有效熱量860kcal*製熱量3kw,平均消耗電力0.875kw</t>
    <phoneticPr fontId="1" type="noConversion"/>
  </si>
  <si>
    <t>氣溫</t>
  </si>
  <si>
    <t>單位：攝氏度</t>
  </si>
  <si>
    <t>地名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</si>
  <si>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</si>
  <si>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</si>
  <si>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</si>
  <si>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</si>
  <si>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</si>
  <si>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</si>
  <si>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</si>
  <si>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</si>
  <si>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</si>
  <si>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</si>
  <si>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</si>
  <si>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</si>
  <si>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平均</t>
  </si>
  <si>
    <t>統計期間</t>
  </si>
  <si>
    <t>臺北</t>
  </si>
  <si>
    <t>1981-2010</t>
  </si>
  <si>
    <t>臺中</t>
  </si>
  <si>
    <t>高雄</t>
  </si>
  <si>
    <t>月份</t>
  </si>
  <si>
    <t>日期</t>
  </si>
  <si>
    <t>-</t>
  </si>
  <si>
    <t>T</t>
  </si>
  <si>
    <t>總和值</t>
  </si>
  <si>
    <t>註：</t>
  </si>
  <si>
    <t>1. 更新時間為每日14:00。</t>
  </si>
  <si>
    <t>2. "-" 表示雨量為0。</t>
  </si>
  <si>
    <t>3. "T" 表示雨跡，降水量小於0.1mm。</t>
  </si>
  <si>
    <t>4. "X" 表無記錄值或儀器故障。</t>
  </si>
  <si>
    <t>2012年臺北氣象站逐日雨量資料</t>
  </si>
  <si>
    <t>月份</t>
    <phoneticPr fontId="1" type="noConversion"/>
  </si>
  <si>
    <t>日數</t>
    <phoneticPr fontId="1" type="noConversion"/>
  </si>
  <si>
    <t>需求水量(L)</t>
    <phoneticPr fontId="1" type="noConversion"/>
  </si>
  <si>
    <t>平均水溫(℃)</t>
    <phoneticPr fontId="1" type="noConversion"/>
  </si>
  <si>
    <t>熱水溫度(℃)</t>
    <phoneticPr fontId="1" type="noConversion"/>
  </si>
  <si>
    <t>需求熱量(kcal)</t>
    <phoneticPr fontId="1" type="noConversion"/>
  </si>
  <si>
    <t>電能(元/日)</t>
    <phoneticPr fontId="1" type="noConversion"/>
  </si>
  <si>
    <t>電能(元/月)</t>
    <phoneticPr fontId="1" type="noConversion"/>
  </si>
  <si>
    <t>天然瓦斯(元/日)</t>
    <phoneticPr fontId="1" type="noConversion"/>
  </si>
  <si>
    <t>天然瓦斯(元/月)</t>
    <phoneticPr fontId="1" type="noConversion"/>
  </si>
  <si>
    <t>桶裝瓦斯(元/日)</t>
    <phoneticPr fontId="1" type="noConversion"/>
  </si>
  <si>
    <t>桶裝瓦斯(元/月)</t>
    <phoneticPr fontId="1" type="noConversion"/>
  </si>
  <si>
    <t>柴油(元/日)</t>
    <phoneticPr fontId="1" type="noConversion"/>
  </si>
  <si>
    <t>柴油(元/月)</t>
    <phoneticPr fontId="1" type="noConversion"/>
  </si>
  <si>
    <t>台北地區陰雨天數</t>
    <phoneticPr fontId="1" type="noConversion"/>
  </si>
  <si>
    <t>太陽能   (陰雨天)    (元/日)</t>
    <phoneticPr fontId="1" type="noConversion"/>
  </si>
  <si>
    <t>太陽能   (陰雨天)    (元/月)</t>
    <phoneticPr fontId="1" type="noConversion"/>
  </si>
  <si>
    <t>熱泵(元/日)</t>
    <phoneticPr fontId="1" type="noConversion"/>
  </si>
  <si>
    <t>熱泵(元/月)</t>
    <phoneticPr fontId="1" type="noConversion"/>
  </si>
  <si>
    <t>年度統計</t>
    <phoneticPr fontId="1" type="noConversion"/>
  </si>
  <si>
    <t>附註</t>
    <phoneticPr fontId="1" type="noConversion"/>
  </si>
  <si>
    <t>電        能：4元/度、單位有效熱量860kcal*85%</t>
    <phoneticPr fontId="1" type="noConversion"/>
  </si>
  <si>
    <t>本表依據經濟部能源委員會"節約能源技術手冊"                                         及"中央氣象局全球資訊網"整理彙整。</t>
    <phoneticPr fontId="1" type="noConversion"/>
  </si>
  <si>
    <t>天然瓦斯：21.03元/度、單位有效熱量8900kcal*60%</t>
    <phoneticPr fontId="1" type="noConversion"/>
  </si>
  <si>
    <t>桶裝瓦斯：43元/公斤、單位有效熱量12000kcal*60%</t>
    <phoneticPr fontId="1" type="noConversion"/>
  </si>
  <si>
    <t>柴        油：32.8元/公升、單位有效熱量12820kcal*45%</t>
    <phoneticPr fontId="1" type="noConversion"/>
  </si>
  <si>
    <t>太  陽  能：4元/度、單位有效熱量860kcal*85%,依照中央氣象局全球資訊網計算</t>
    <phoneticPr fontId="1" type="noConversion"/>
  </si>
  <si>
    <t>熱        泵：4元/度、單位有效熱量860kcal*製熱量3kw,平均消耗電力0.875kw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</si>
</sst>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3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rgb="FF0070C0"/>
      <name val="新細明體"/>
      <family val="1"/>
      <charset val="136"/>
      <scheme val="minor"/>
    </font>
    <font>
      <b/>
      <sz val="12"/>
      <color theme="6" tint="-0.499984740745262"/>
      <name val="新細明體"/>
      <family val="1"/>
      <charset val="136"/>
      <scheme val="minor"/>
    </font>
    <font>
      <b/>
      <sz val="12"/>
      <color theme="7" tint="-0.249977111117893"/>
      <name val="新細明體"/>
      <family val="1"/>
      <charset val="136"/>
      <scheme val="minor"/>
    </font>
    <font>
      <b/>
      <sz val="12"/>
      <color theme="9" tint="-0.249977111117893"/>
      <name val="新細明體"/>
      <family val="1"/>
      <charset val="136"/>
      <scheme val="minor"/>
    </font>
    <font>
      <b/>
      <sz val="12"/>
      <color rgb="FFDA0EC2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b/>
      <sz val="12"/>
      <color rgb="FFFF00FF"/>
      <name val="新細明體"/>
      <family val="1"/>
      <charset val="136"/>
      <scheme val="minor"/>
    </font>
    <font>
      <b/>
      <sz val="12"/>
      <color rgb="FFC00000"/>
      <name val="新細明體"/>
      <family val="1"/>
      <charset val="136"/>
      <scheme val="minor"/>
    </font>
    <font>
      <b/>
      <sz val="12"/>
      <color rgb="FF303030"/>
      <name val="新細明體"/>
      <family val="1"/>
      <charset val="136"/>
      <scheme val="minor"/>
    </font>
    <font>
      <b/>
      <sz val="12"/>
      <color rgb="FF333333"/>
      <name val="新細明體"/>
      <family val="1"/>
      <charset val="136"/>
      <scheme val="minor"/>
    </font>
    <font>
      <sz val="11"/>
      <color rgb="FF2C5C88"/>
      <name val="新細明體"/>
      <family val="1"/>
      <charset val="136"/>
      <scheme val="minor"/>
    </font>
    <font>
      <sz val="11"/>
      <color rgb="FF333333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1"/>
      <color rgb="FF46A8E5"/>
      <name val="新細明體"/>
      <family val="1"/>
      <charset val="136"/>
    </font>
    <font>
      <sz val="12"/>
      <color theme="1"/>
      <name val="Times New Roman"/>
      <family val="1"/>
    </font>
    <font>
      <b/>
      <sz val="16"/>
      <color theme="1"/>
      <name val="新細明體"/>
      <family val="1"/>
      <charset val="136"/>
      <scheme val="minor"/>
    </font>
    <font>
      <b/>
      <sz val="16"/>
      <color rgb="FF0070C0"/>
      <name val="新細明體"/>
      <family val="1"/>
      <charset val="136"/>
      <scheme val="minor"/>
    </font>
    <font>
      <b/>
      <sz val="16"/>
      <color theme="6" tint="-0.499984740745262"/>
      <name val="新細明體"/>
      <family val="1"/>
      <charset val="136"/>
      <scheme val="minor"/>
    </font>
    <font>
      <b/>
      <sz val="16"/>
      <color theme="7" tint="-0.249977111117893"/>
      <name val="新細明體"/>
      <family val="1"/>
      <charset val="136"/>
      <scheme val="minor"/>
    </font>
    <font>
      <b/>
      <sz val="16"/>
      <color rgb="FFDA0EC2"/>
      <name val="新細明體"/>
      <family val="1"/>
      <charset val="136"/>
      <scheme val="minor"/>
    </font>
    <font>
      <b/>
      <sz val="16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8"/>
      <color theme="1"/>
      <name val="新細明體"/>
      <family val="2"/>
      <charset val="136"/>
      <scheme val="minor"/>
    </font>
    <font>
      <sz val="18"/>
      <color theme="1"/>
      <name val="新細明體"/>
      <family val="1"/>
      <charset val="136"/>
      <scheme val="minor"/>
    </font>
    <font>
      <b/>
      <sz val="12"/>
      <color theme="9" tint="-0.499984740745262"/>
      <name val="新細明體"/>
      <family val="1"/>
      <charset val="136"/>
      <scheme val="minor"/>
    </font>
    <font>
      <b/>
      <sz val="16"/>
      <color theme="9" tint="-0.499984740745262"/>
      <name val="新細明體"/>
      <family val="1"/>
      <charset val="136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3C8F1"/>
        <bgColor indexed="64"/>
      </patternFill>
    </fill>
    <fill>
      <patternFill patternType="solid">
        <fgColor rgb="FFD6E6F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1" applyNumberFormat="1" applyFont="1" applyBorder="1" applyAlignment="1">
      <alignment horizontal="center" vertical="center" wrapText="1"/>
    </xf>
    <xf numFmtId="176" fontId="4" fillId="0" borderId="1" xfId="1" applyNumberFormat="1" applyFont="1" applyBorder="1" applyAlignment="1">
      <alignment horizontal="center" vertical="center" wrapText="1"/>
    </xf>
    <xf numFmtId="176" fontId="5" fillId="0" borderId="1" xfId="1" applyNumberFormat="1" applyFont="1" applyBorder="1" applyAlignment="1">
      <alignment horizontal="center" vertical="center" wrapText="1"/>
    </xf>
    <xf numFmtId="176" fontId="6" fillId="0" borderId="1" xfId="1" applyNumberFormat="1" applyFont="1" applyBorder="1" applyAlignment="1">
      <alignment horizontal="center" vertical="center" wrapText="1"/>
    </xf>
    <xf numFmtId="176" fontId="7" fillId="0" borderId="1" xfId="1" applyNumberFormat="1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 wrapText="1"/>
    </xf>
    <xf numFmtId="176" fontId="9" fillId="0" borderId="1" xfId="1" applyNumberFormat="1" applyFont="1" applyBorder="1" applyAlignment="1">
      <alignment horizontal="center" vertical="center" wrapText="1"/>
    </xf>
    <xf numFmtId="0" fontId="12" fillId="4" borderId="0" xfId="0" applyFont="1" applyFill="1" applyAlignment="1">
      <alignment vertical="top" wrapText="1"/>
    </xf>
    <xf numFmtId="0" fontId="12" fillId="4" borderId="0" xfId="0" applyFont="1" applyFill="1" applyAlignment="1">
      <alignment vertical="center" wrapText="1"/>
    </xf>
    <xf numFmtId="0" fontId="0" fillId="4" borderId="0" xfId="0" applyFill="1">
      <alignment vertical="center"/>
    </xf>
    <xf numFmtId="0" fontId="13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horizontal="center" vertical="top" wrapText="1"/>
    </xf>
    <xf numFmtId="0" fontId="16" fillId="6" borderId="0" xfId="0" applyFont="1" applyFill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76" fontId="19" fillId="0" borderId="1" xfId="1" applyNumberFormat="1" applyFont="1" applyBorder="1" applyAlignment="1">
      <alignment horizontal="center" vertical="center" wrapText="1"/>
    </xf>
    <xf numFmtId="176" fontId="20" fillId="0" borderId="1" xfId="1" applyNumberFormat="1" applyFont="1" applyBorder="1" applyAlignment="1">
      <alignment horizontal="center" vertical="center" wrapText="1"/>
    </xf>
    <xf numFmtId="176" fontId="21" fillId="0" borderId="1" xfId="1" applyNumberFormat="1" applyFont="1" applyBorder="1" applyAlignment="1">
      <alignment horizontal="center" vertical="center" wrapText="1"/>
    </xf>
    <xf numFmtId="176" fontId="22" fillId="0" borderId="1" xfId="1" applyNumberFormat="1" applyFont="1" applyBorder="1" applyAlignment="1">
      <alignment horizontal="center" vertical="center" wrapText="1"/>
    </xf>
    <xf numFmtId="176" fontId="23" fillId="0" borderId="1" xfId="1" applyNumberFormat="1" applyFont="1" applyBorder="1" applyAlignment="1">
      <alignment horizontal="center" vertical="center" wrapText="1"/>
    </xf>
    <xf numFmtId="176" fontId="24" fillId="0" borderId="1" xfId="1" applyNumberFormat="1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 wrapText="1"/>
    </xf>
    <xf numFmtId="176" fontId="29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18" fillId="0" borderId="0" xfId="0" applyFont="1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13" fillId="5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left" vertical="center" wrapText="1" indent="1"/>
    </xf>
    <xf numFmtId="0" fontId="18" fillId="0" borderId="0" xfId="0" applyFont="1" applyAlignment="1">
      <alignment vertical="center" wrapText="1"/>
    </xf>
    <xf numFmtId="0" fontId="0" fillId="0" borderId="0" xfId="0" applyAlignment="1">
      <alignment horizontal="left" vertical="center" wrapText="1" indent="1"/>
    </xf>
    <xf numFmtId="176" fontId="8" fillId="0" borderId="1" xfId="1" applyNumberFormat="1" applyFont="1" applyBorder="1" applyAlignment="1">
      <alignment horizontal="center" vertical="center" wrapText="1"/>
    </xf>
    <xf numFmtId="176" fontId="9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4" fillId="0" borderId="2" xfId="1" applyNumberFormat="1" applyFont="1" applyBorder="1" applyAlignment="1">
      <alignment horizontal="center" vertical="center" wrapText="1"/>
    </xf>
    <xf numFmtId="176" fontId="4" fillId="0" borderId="3" xfId="1" applyNumberFormat="1" applyFont="1" applyBorder="1" applyAlignment="1">
      <alignment horizontal="center" vertical="center" wrapText="1"/>
    </xf>
    <xf numFmtId="176" fontId="5" fillId="0" borderId="1" xfId="1" applyNumberFormat="1" applyFont="1" applyBorder="1" applyAlignment="1">
      <alignment horizontal="center" vertical="center" wrapText="1"/>
    </xf>
    <xf numFmtId="176" fontId="6" fillId="0" borderId="1" xfId="1" applyNumberFormat="1" applyFont="1" applyBorder="1" applyAlignment="1">
      <alignment horizontal="center" vertical="center" wrapText="1"/>
    </xf>
    <xf numFmtId="176" fontId="7" fillId="0" borderId="1" xfId="1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176" fontId="23" fillId="0" borderId="2" xfId="1" applyNumberFormat="1" applyFont="1" applyBorder="1" applyAlignment="1">
      <alignment horizontal="center" vertical="center" wrapText="1"/>
    </xf>
    <xf numFmtId="176" fontId="23" fillId="0" borderId="12" xfId="1" applyNumberFormat="1" applyFont="1" applyBorder="1" applyAlignment="1">
      <alignment horizontal="center" vertical="center" wrapText="1"/>
    </xf>
    <xf numFmtId="176" fontId="23" fillId="0" borderId="3" xfId="1" applyNumberFormat="1" applyFont="1" applyBorder="1" applyAlignment="1">
      <alignment horizontal="center" vertical="center" wrapText="1"/>
    </xf>
    <xf numFmtId="176" fontId="24" fillId="0" borderId="2" xfId="1" applyNumberFormat="1" applyFont="1" applyBorder="1" applyAlignment="1">
      <alignment horizontal="center" vertical="center" wrapText="1"/>
    </xf>
    <xf numFmtId="176" fontId="24" fillId="0" borderId="3" xfId="1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176" fontId="20" fillId="0" borderId="2" xfId="1" applyNumberFormat="1" applyFont="1" applyBorder="1" applyAlignment="1">
      <alignment horizontal="center" vertical="center" wrapText="1"/>
    </xf>
    <xf numFmtId="176" fontId="20" fillId="0" borderId="3" xfId="1" applyNumberFormat="1" applyFont="1" applyBorder="1" applyAlignment="1">
      <alignment horizontal="center" vertical="center" wrapText="1"/>
    </xf>
    <xf numFmtId="176" fontId="21" fillId="0" borderId="2" xfId="1" applyNumberFormat="1" applyFont="1" applyBorder="1" applyAlignment="1">
      <alignment horizontal="center" vertical="center" wrapText="1"/>
    </xf>
    <xf numFmtId="176" fontId="21" fillId="0" borderId="3" xfId="1" applyNumberFormat="1" applyFont="1" applyBorder="1" applyAlignment="1">
      <alignment horizontal="center" vertical="center" wrapText="1"/>
    </xf>
    <xf numFmtId="176" fontId="22" fillId="0" borderId="2" xfId="1" applyNumberFormat="1" applyFont="1" applyBorder="1" applyAlignment="1">
      <alignment horizontal="center" vertical="center" wrapText="1"/>
    </xf>
    <xf numFmtId="176" fontId="22" fillId="0" borderId="3" xfId="1" applyNumberFormat="1" applyFont="1" applyBorder="1" applyAlignment="1">
      <alignment horizontal="center" vertical="center" wrapText="1"/>
    </xf>
    <xf numFmtId="176" fontId="29" fillId="0" borderId="2" xfId="1" applyNumberFormat="1" applyFont="1" applyBorder="1" applyAlignment="1">
      <alignment horizontal="center" vertical="center" wrapText="1"/>
    </xf>
    <xf numFmtId="176" fontId="29" fillId="0" borderId="3" xfId="1" applyNumberFormat="1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colors>
    <mruColors>
      <color rgb="FFFFFF00"/>
      <color rgb="FFDA0EC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zoomScaleNormal="100" workbookViewId="0">
      <selection activeCell="T16" sqref="T16"/>
    </sheetView>
  </sheetViews>
  <sheetFormatPr defaultRowHeight="16.5" x14ac:dyDescent="0.25"/>
  <cols>
    <col min="1" max="1" width="5.75" style="1" customWidth="1"/>
    <col min="2" max="2" width="6.25" style="1" customWidth="1"/>
    <col min="3" max="3" width="7" style="1" customWidth="1"/>
    <col min="4" max="4" width="5.125" style="1" customWidth="1"/>
    <col min="5" max="5" width="5.625" style="1" customWidth="1"/>
    <col min="6" max="6" width="9.5" style="1" customWidth="1"/>
    <col min="7" max="7" width="7.5" style="1" customWidth="1"/>
    <col min="8" max="8" width="7.375" style="1" customWidth="1"/>
    <col min="9" max="9" width="9.75" style="1" customWidth="1"/>
    <col min="10" max="10" width="9.5" style="1" customWidth="1"/>
    <col min="11" max="11" width="10" style="1" customWidth="1"/>
    <col min="12" max="12" width="9.5" style="1" customWidth="1"/>
    <col min="13" max="13" width="7.25" style="1" customWidth="1"/>
    <col min="14" max="14" width="7.75" style="1" customWidth="1"/>
    <col min="15" max="15" width="6.625" style="1" customWidth="1"/>
    <col min="16" max="16" width="8.75" style="1" customWidth="1"/>
    <col min="17" max="17" width="8.875" style="1" customWidth="1"/>
    <col min="18" max="18" width="7.75" style="1" customWidth="1"/>
    <col min="19" max="19" width="7.5" style="1" customWidth="1"/>
    <col min="20" max="16384" width="9" style="1"/>
  </cols>
  <sheetData>
    <row r="1" spans="1:19" ht="66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5" t="s">
        <v>10</v>
      </c>
      <c r="L1" s="5" t="s">
        <v>11</v>
      </c>
      <c r="M1" s="6" t="s">
        <v>19</v>
      </c>
      <c r="N1" s="6" t="s">
        <v>12</v>
      </c>
      <c r="O1" s="7" t="s">
        <v>18</v>
      </c>
      <c r="P1" s="7" t="s">
        <v>15</v>
      </c>
      <c r="Q1" s="7" t="s">
        <v>16</v>
      </c>
      <c r="R1" s="8" t="s">
        <v>13</v>
      </c>
      <c r="S1" s="8" t="s">
        <v>14</v>
      </c>
    </row>
    <row r="2" spans="1:19" x14ac:dyDescent="0.25">
      <c r="A2" s="9">
        <v>1</v>
      </c>
      <c r="B2" s="10">
        <v>31</v>
      </c>
      <c r="C2" s="10">
        <v>500</v>
      </c>
      <c r="D2" s="10">
        <v>16.100000000000001</v>
      </c>
      <c r="E2" s="10">
        <v>55</v>
      </c>
      <c r="F2" s="11">
        <f>C2*(E2-D2)</f>
        <v>19450</v>
      </c>
      <c r="G2" s="12">
        <f>(F2/(860*85%))*4</f>
        <v>106.42954856361149</v>
      </c>
      <c r="H2" s="12">
        <f>G2*B2</f>
        <v>3299.316005471956</v>
      </c>
      <c r="I2" s="13">
        <f>(F2/(8900*60%))*21.03</f>
        <v>76.59803370786517</v>
      </c>
      <c r="J2" s="13">
        <f>I2*B2</f>
        <v>2374.53904494382</v>
      </c>
      <c r="K2" s="14">
        <f>F2/(12000*60%)*43</f>
        <v>116.15972222222221</v>
      </c>
      <c r="L2" s="14">
        <f>K2*B2</f>
        <v>3600.9513888888887</v>
      </c>
      <c r="M2" s="15">
        <f>F2/(12820*45%)*32.8</f>
        <v>110.58415669960131</v>
      </c>
      <c r="N2" s="15">
        <f>M2*B2</f>
        <v>3428.1088576876405</v>
      </c>
      <c r="O2" s="16">
        <v>22</v>
      </c>
      <c r="P2" s="16">
        <f>F2/(860*85%)*4</f>
        <v>106.42954856361149</v>
      </c>
      <c r="Q2" s="16">
        <f>P2*O2</f>
        <v>2341.4500683994529</v>
      </c>
      <c r="R2" s="17">
        <f>(F2/(860*3))*0.875*4</f>
        <v>26.385658914728683</v>
      </c>
      <c r="S2" s="17">
        <f>R2*B2</f>
        <v>817.95542635658921</v>
      </c>
    </row>
    <row r="3" spans="1:19" x14ac:dyDescent="0.25">
      <c r="A3" s="9">
        <v>2</v>
      </c>
      <c r="B3" s="10">
        <v>28</v>
      </c>
      <c r="C3" s="42">
        <v>500</v>
      </c>
      <c r="D3" s="10">
        <v>16.5</v>
      </c>
      <c r="E3" s="10">
        <v>55</v>
      </c>
      <c r="F3" s="11">
        <f t="shared" ref="F3:F13" si="0">C3*(E3-D3)</f>
        <v>19250</v>
      </c>
      <c r="G3" s="12">
        <f t="shared" ref="G3:G13" si="1">(F3/(860*85%))*4</f>
        <v>105.33515731874145</v>
      </c>
      <c r="H3" s="12">
        <f t="shared" ref="H3:H13" si="2">G3*B3</f>
        <v>2949.3844049247605</v>
      </c>
      <c r="I3" s="13">
        <f t="shared" ref="I3:I13" si="3">(F3/(8900*60%))*21.03</f>
        <v>75.81039325842697</v>
      </c>
      <c r="J3" s="13">
        <f t="shared" ref="J3:J13" si="4">I3*B3</f>
        <v>2122.6910112359551</v>
      </c>
      <c r="K3" s="14">
        <f t="shared" ref="K3:K13" si="5">F3/(12000*60%)*43</f>
        <v>114.96527777777779</v>
      </c>
      <c r="L3" s="14">
        <f t="shared" ref="L3:L13" si="6">K3*B3</f>
        <v>3219.0277777777778</v>
      </c>
      <c r="M3" s="15">
        <f t="shared" ref="M3:M13" si="7">F3/(12820*45%)*32.8</f>
        <v>109.44704454844859</v>
      </c>
      <c r="N3" s="15">
        <f t="shared" ref="N3:N13" si="8">M3*B3</f>
        <v>3064.5172473565603</v>
      </c>
      <c r="O3" s="16">
        <v>22</v>
      </c>
      <c r="P3" s="16">
        <f t="shared" ref="P3:P13" si="9">F3/(860*85%)*4</f>
        <v>105.33515731874145</v>
      </c>
      <c r="Q3" s="16">
        <f t="shared" ref="Q3:Q13" si="10">P3*O3</f>
        <v>2317.373461012312</v>
      </c>
      <c r="R3" s="17">
        <f t="shared" ref="R3:R13" si="11">(F3/(860*3))*0.875*4</f>
        <v>26.114341085271317</v>
      </c>
      <c r="S3" s="17">
        <f t="shared" ref="S3:S13" si="12">R3*B3</f>
        <v>731.20155038759685</v>
      </c>
    </row>
    <row r="4" spans="1:19" x14ac:dyDescent="0.25">
      <c r="A4" s="9">
        <v>3</v>
      </c>
      <c r="B4" s="10">
        <v>31</v>
      </c>
      <c r="C4" s="42">
        <v>500</v>
      </c>
      <c r="D4" s="10">
        <v>18.5</v>
      </c>
      <c r="E4" s="10">
        <v>55</v>
      </c>
      <c r="F4" s="11">
        <f t="shared" si="0"/>
        <v>18250</v>
      </c>
      <c r="G4" s="12">
        <f t="shared" si="1"/>
        <v>99.863201094391243</v>
      </c>
      <c r="H4" s="12">
        <f t="shared" si="2"/>
        <v>3095.7592339261287</v>
      </c>
      <c r="I4" s="13">
        <f t="shared" si="3"/>
        <v>71.872191011235955</v>
      </c>
      <c r="J4" s="13">
        <f t="shared" si="4"/>
        <v>2228.0379213483147</v>
      </c>
      <c r="K4" s="14">
        <f t="shared" si="5"/>
        <v>108.99305555555556</v>
      </c>
      <c r="L4" s="14">
        <f t="shared" si="6"/>
        <v>3378.7847222222222</v>
      </c>
      <c r="M4" s="15">
        <f t="shared" si="7"/>
        <v>103.76148379268503</v>
      </c>
      <c r="N4" s="15">
        <f t="shared" si="8"/>
        <v>3216.605997573236</v>
      </c>
      <c r="O4" s="16">
        <v>18</v>
      </c>
      <c r="P4" s="16">
        <f t="shared" si="9"/>
        <v>99.863201094391243</v>
      </c>
      <c r="Q4" s="16">
        <f t="shared" si="10"/>
        <v>1797.5376196990424</v>
      </c>
      <c r="R4" s="17">
        <f t="shared" si="11"/>
        <v>24.757751937984498</v>
      </c>
      <c r="S4" s="17">
        <f t="shared" si="12"/>
        <v>767.49031007751944</v>
      </c>
    </row>
    <row r="5" spans="1:19" x14ac:dyDescent="0.25">
      <c r="A5" s="9">
        <v>4</v>
      </c>
      <c r="B5" s="10">
        <v>30</v>
      </c>
      <c r="C5" s="42">
        <v>500</v>
      </c>
      <c r="D5" s="10">
        <v>21.9</v>
      </c>
      <c r="E5" s="10">
        <v>55</v>
      </c>
      <c r="F5" s="11">
        <f t="shared" si="0"/>
        <v>16550</v>
      </c>
      <c r="G5" s="12">
        <f t="shared" si="1"/>
        <v>90.560875512995892</v>
      </c>
      <c r="H5" s="12">
        <f t="shared" si="2"/>
        <v>2716.8262653898769</v>
      </c>
      <c r="I5" s="13">
        <f t="shared" si="3"/>
        <v>65.177247191011247</v>
      </c>
      <c r="J5" s="13">
        <f t="shared" si="4"/>
        <v>1955.3174157303374</v>
      </c>
      <c r="K5" s="14">
        <f t="shared" si="5"/>
        <v>98.840277777777786</v>
      </c>
      <c r="L5" s="14">
        <f t="shared" si="6"/>
        <v>2965.2083333333335</v>
      </c>
      <c r="M5" s="15">
        <f t="shared" si="7"/>
        <v>94.096030507886979</v>
      </c>
      <c r="N5" s="15">
        <f t="shared" si="8"/>
        <v>2822.8809152366093</v>
      </c>
      <c r="O5" s="16">
        <v>24</v>
      </c>
      <c r="P5" s="16">
        <f t="shared" si="9"/>
        <v>90.560875512995892</v>
      </c>
      <c r="Q5" s="16">
        <f t="shared" si="10"/>
        <v>2173.4610123119014</v>
      </c>
      <c r="R5" s="17">
        <f t="shared" si="11"/>
        <v>22.4515503875969</v>
      </c>
      <c r="S5" s="17">
        <f t="shared" si="12"/>
        <v>673.54651162790697</v>
      </c>
    </row>
    <row r="6" spans="1:19" x14ac:dyDescent="0.25">
      <c r="A6" s="9">
        <v>5</v>
      </c>
      <c r="B6" s="10">
        <v>31</v>
      </c>
      <c r="C6" s="42">
        <v>500</v>
      </c>
      <c r="D6" s="10">
        <v>25.2</v>
      </c>
      <c r="E6" s="10">
        <v>55</v>
      </c>
      <c r="F6" s="11">
        <f t="shared" si="0"/>
        <v>14900</v>
      </c>
      <c r="G6" s="12">
        <f t="shared" si="1"/>
        <v>81.532147742818054</v>
      </c>
      <c r="H6" s="12">
        <f t="shared" si="2"/>
        <v>2527.4965800273599</v>
      </c>
      <c r="I6" s="13">
        <f t="shared" si="3"/>
        <v>58.679213483146071</v>
      </c>
      <c r="J6" s="13">
        <f t="shared" si="4"/>
        <v>1819.0556179775283</v>
      </c>
      <c r="K6" s="14">
        <f t="shared" si="5"/>
        <v>88.986111111111114</v>
      </c>
      <c r="L6" s="14">
        <f t="shared" si="6"/>
        <v>2758.5694444444443</v>
      </c>
      <c r="M6" s="15">
        <f t="shared" si="7"/>
        <v>84.714855260877087</v>
      </c>
      <c r="N6" s="15">
        <f t="shared" si="8"/>
        <v>2626.1605130871899</v>
      </c>
      <c r="O6" s="16">
        <v>18</v>
      </c>
      <c r="P6" s="16">
        <f t="shared" si="9"/>
        <v>81.532147742818054</v>
      </c>
      <c r="Q6" s="16">
        <f t="shared" si="10"/>
        <v>1467.5786593707251</v>
      </c>
      <c r="R6" s="17">
        <f t="shared" si="11"/>
        <v>20.213178294573641</v>
      </c>
      <c r="S6" s="17">
        <f t="shared" si="12"/>
        <v>626.60852713178292</v>
      </c>
    </row>
    <row r="7" spans="1:19" x14ac:dyDescent="0.25">
      <c r="A7" s="9">
        <v>6</v>
      </c>
      <c r="B7" s="10">
        <v>30</v>
      </c>
      <c r="C7" s="42">
        <v>500</v>
      </c>
      <c r="D7" s="10">
        <v>27.7</v>
      </c>
      <c r="E7" s="10">
        <v>55</v>
      </c>
      <c r="F7" s="11">
        <f t="shared" si="0"/>
        <v>13650</v>
      </c>
      <c r="G7" s="12">
        <f t="shared" si="1"/>
        <v>74.692202462380294</v>
      </c>
      <c r="H7" s="12">
        <f t="shared" si="2"/>
        <v>2240.7660738714089</v>
      </c>
      <c r="I7" s="13">
        <f t="shared" si="3"/>
        <v>53.756460674157303</v>
      </c>
      <c r="J7" s="13">
        <f t="shared" si="4"/>
        <v>1612.693820224719</v>
      </c>
      <c r="K7" s="14">
        <f t="shared" si="5"/>
        <v>81.520833333333329</v>
      </c>
      <c r="L7" s="14">
        <f t="shared" si="6"/>
        <v>2445.625</v>
      </c>
      <c r="M7" s="15">
        <f t="shared" si="7"/>
        <v>77.607904316172636</v>
      </c>
      <c r="N7" s="15">
        <f t="shared" si="8"/>
        <v>2328.2371294851791</v>
      </c>
      <c r="O7" s="16">
        <v>20</v>
      </c>
      <c r="P7" s="16">
        <f t="shared" si="9"/>
        <v>74.692202462380294</v>
      </c>
      <c r="Q7" s="16">
        <f t="shared" si="10"/>
        <v>1493.8440492476059</v>
      </c>
      <c r="R7" s="17">
        <f t="shared" si="11"/>
        <v>18.517441860465116</v>
      </c>
      <c r="S7" s="17">
        <f t="shared" si="12"/>
        <v>555.52325581395348</v>
      </c>
    </row>
    <row r="8" spans="1:19" x14ac:dyDescent="0.25">
      <c r="A8" s="9">
        <v>7</v>
      </c>
      <c r="B8" s="10">
        <v>31</v>
      </c>
      <c r="C8" s="42">
        <v>500</v>
      </c>
      <c r="D8" s="10">
        <v>29.6</v>
      </c>
      <c r="E8" s="10">
        <v>55</v>
      </c>
      <c r="F8" s="11">
        <f t="shared" si="0"/>
        <v>12700</v>
      </c>
      <c r="G8" s="12">
        <f t="shared" si="1"/>
        <v>69.493844049247599</v>
      </c>
      <c r="H8" s="12">
        <f t="shared" si="2"/>
        <v>2154.3091655266758</v>
      </c>
      <c r="I8" s="13">
        <f t="shared" si="3"/>
        <v>50.015168539325842</v>
      </c>
      <c r="J8" s="13">
        <f t="shared" si="4"/>
        <v>1550.470224719101</v>
      </c>
      <c r="K8" s="14">
        <f t="shared" si="5"/>
        <v>75.847222222222214</v>
      </c>
      <c r="L8" s="14">
        <f t="shared" si="6"/>
        <v>2351.2638888888887</v>
      </c>
      <c r="M8" s="15">
        <f t="shared" si="7"/>
        <v>72.206621598197259</v>
      </c>
      <c r="N8" s="15">
        <f t="shared" si="8"/>
        <v>2238.4052695441151</v>
      </c>
      <c r="O8" s="16">
        <v>10</v>
      </c>
      <c r="P8" s="16">
        <f t="shared" si="9"/>
        <v>69.493844049247599</v>
      </c>
      <c r="Q8" s="16">
        <f t="shared" si="10"/>
        <v>694.93844049247605</v>
      </c>
      <c r="R8" s="17">
        <f t="shared" si="11"/>
        <v>17.228682170542633</v>
      </c>
      <c r="S8" s="17">
        <f t="shared" si="12"/>
        <v>534.08914728682169</v>
      </c>
    </row>
    <row r="9" spans="1:19" x14ac:dyDescent="0.25">
      <c r="A9" s="9">
        <v>8</v>
      </c>
      <c r="B9" s="10">
        <v>31</v>
      </c>
      <c r="C9" s="42">
        <v>500</v>
      </c>
      <c r="D9" s="10">
        <v>29.2</v>
      </c>
      <c r="E9" s="10">
        <v>55</v>
      </c>
      <c r="F9" s="11">
        <f t="shared" si="0"/>
        <v>12900</v>
      </c>
      <c r="G9" s="12">
        <f t="shared" si="1"/>
        <v>70.588235294117652</v>
      </c>
      <c r="H9" s="12">
        <f t="shared" si="2"/>
        <v>2188.2352941176473</v>
      </c>
      <c r="I9" s="13">
        <f t="shared" si="3"/>
        <v>50.802808988764049</v>
      </c>
      <c r="J9" s="13">
        <f t="shared" si="4"/>
        <v>1574.8870786516854</v>
      </c>
      <c r="K9" s="14">
        <f t="shared" si="5"/>
        <v>77.041666666666671</v>
      </c>
      <c r="L9" s="14">
        <f t="shared" si="6"/>
        <v>2388.291666666667</v>
      </c>
      <c r="M9" s="15">
        <f t="shared" si="7"/>
        <v>73.343733749349965</v>
      </c>
      <c r="N9" s="15">
        <f t="shared" si="8"/>
        <v>2273.6557462298488</v>
      </c>
      <c r="O9" s="16">
        <v>18</v>
      </c>
      <c r="P9" s="16">
        <f t="shared" si="9"/>
        <v>70.588235294117652</v>
      </c>
      <c r="Q9" s="16">
        <f t="shared" si="10"/>
        <v>1270.5882352941178</v>
      </c>
      <c r="R9" s="17">
        <f t="shared" si="11"/>
        <v>17.5</v>
      </c>
      <c r="S9" s="17">
        <f t="shared" si="12"/>
        <v>542.5</v>
      </c>
    </row>
    <row r="10" spans="1:19" x14ac:dyDescent="0.25">
      <c r="A10" s="9">
        <v>9</v>
      </c>
      <c r="B10" s="10">
        <v>30</v>
      </c>
      <c r="C10" s="42">
        <v>500</v>
      </c>
      <c r="D10" s="10">
        <v>27.4</v>
      </c>
      <c r="E10" s="10">
        <v>55</v>
      </c>
      <c r="F10" s="11">
        <f t="shared" si="0"/>
        <v>13800</v>
      </c>
      <c r="G10" s="12">
        <f t="shared" si="1"/>
        <v>75.512995896032834</v>
      </c>
      <c r="H10" s="12">
        <f t="shared" si="2"/>
        <v>2265.389876880985</v>
      </c>
      <c r="I10" s="13">
        <f t="shared" si="3"/>
        <v>54.347191011235957</v>
      </c>
      <c r="J10" s="13">
        <f t="shared" si="4"/>
        <v>1630.4157303370787</v>
      </c>
      <c r="K10" s="14">
        <f t="shared" si="5"/>
        <v>82.416666666666671</v>
      </c>
      <c r="L10" s="14">
        <f t="shared" si="6"/>
        <v>2472.5</v>
      </c>
      <c r="M10" s="15">
        <f t="shared" si="7"/>
        <v>78.460738429537187</v>
      </c>
      <c r="N10" s="15">
        <f t="shared" si="8"/>
        <v>2353.8221528861154</v>
      </c>
      <c r="O10" s="16">
        <v>13</v>
      </c>
      <c r="P10" s="16">
        <f t="shared" si="9"/>
        <v>75.512995896032834</v>
      </c>
      <c r="Q10" s="16">
        <f t="shared" si="10"/>
        <v>981.66894664842687</v>
      </c>
      <c r="R10" s="17">
        <f t="shared" si="11"/>
        <v>18.720930232558139</v>
      </c>
      <c r="S10" s="17">
        <f t="shared" si="12"/>
        <v>561.62790697674416</v>
      </c>
    </row>
    <row r="11" spans="1:19" x14ac:dyDescent="0.25">
      <c r="A11" s="9">
        <v>10</v>
      </c>
      <c r="B11" s="10">
        <v>31</v>
      </c>
      <c r="C11" s="42">
        <v>500</v>
      </c>
      <c r="D11" s="10">
        <v>24.5</v>
      </c>
      <c r="E11" s="10">
        <v>55</v>
      </c>
      <c r="F11" s="11">
        <f t="shared" si="0"/>
        <v>15250</v>
      </c>
      <c r="G11" s="12">
        <f t="shared" si="1"/>
        <v>83.447332421340633</v>
      </c>
      <c r="H11" s="12">
        <f t="shared" si="2"/>
        <v>2586.8673050615598</v>
      </c>
      <c r="I11" s="13">
        <f t="shared" si="3"/>
        <v>60.057584269662932</v>
      </c>
      <c r="J11" s="13">
        <f t="shared" si="4"/>
        <v>1861.7851123595508</v>
      </c>
      <c r="K11" s="14">
        <f t="shared" si="5"/>
        <v>91.076388888888886</v>
      </c>
      <c r="L11" s="14">
        <f t="shared" si="6"/>
        <v>2823.3680555555557</v>
      </c>
      <c r="M11" s="15">
        <f t="shared" si="7"/>
        <v>86.704801525394345</v>
      </c>
      <c r="N11" s="15">
        <f t="shared" si="8"/>
        <v>2687.8488472872245</v>
      </c>
      <c r="O11" s="16">
        <v>9</v>
      </c>
      <c r="P11" s="16">
        <f t="shared" si="9"/>
        <v>83.447332421340633</v>
      </c>
      <c r="Q11" s="16">
        <f t="shared" si="10"/>
        <v>751.02599179206572</v>
      </c>
      <c r="R11" s="17">
        <f t="shared" si="11"/>
        <v>20.687984496124031</v>
      </c>
      <c r="S11" s="17">
        <f t="shared" si="12"/>
        <v>641.32751937984494</v>
      </c>
    </row>
    <row r="12" spans="1:19" x14ac:dyDescent="0.25">
      <c r="A12" s="9">
        <v>11</v>
      </c>
      <c r="B12" s="10">
        <v>30</v>
      </c>
      <c r="C12" s="42">
        <v>500</v>
      </c>
      <c r="D12" s="10">
        <v>21.5</v>
      </c>
      <c r="E12" s="10">
        <v>55</v>
      </c>
      <c r="F12" s="11">
        <f t="shared" si="0"/>
        <v>16750</v>
      </c>
      <c r="G12" s="12">
        <f t="shared" si="1"/>
        <v>91.655266757865931</v>
      </c>
      <c r="H12" s="12">
        <f t="shared" si="2"/>
        <v>2749.6580027359778</v>
      </c>
      <c r="I12" s="13">
        <f t="shared" si="3"/>
        <v>65.964887640449433</v>
      </c>
      <c r="J12" s="13">
        <f t="shared" si="4"/>
        <v>1978.946629213483</v>
      </c>
      <c r="K12" s="14">
        <f t="shared" si="5"/>
        <v>100.03472222222221</v>
      </c>
      <c r="L12" s="14">
        <f t="shared" si="6"/>
        <v>3001.0416666666665</v>
      </c>
      <c r="M12" s="15">
        <f t="shared" si="7"/>
        <v>95.233142659039686</v>
      </c>
      <c r="N12" s="15">
        <f t="shared" si="8"/>
        <v>2856.9942797711906</v>
      </c>
      <c r="O12" s="16">
        <v>14</v>
      </c>
      <c r="P12" s="16">
        <f t="shared" si="9"/>
        <v>91.655266757865931</v>
      </c>
      <c r="Q12" s="16">
        <f t="shared" si="10"/>
        <v>1283.1737346101231</v>
      </c>
      <c r="R12" s="17">
        <f t="shared" si="11"/>
        <v>22.722868217054263</v>
      </c>
      <c r="S12" s="17">
        <f t="shared" si="12"/>
        <v>681.68604651162786</v>
      </c>
    </row>
    <row r="13" spans="1:19" x14ac:dyDescent="0.25">
      <c r="A13" s="9">
        <v>12</v>
      </c>
      <c r="B13" s="10">
        <v>31</v>
      </c>
      <c r="C13" s="42">
        <v>500</v>
      </c>
      <c r="D13" s="10">
        <v>17.899999999999999</v>
      </c>
      <c r="E13" s="10">
        <v>55</v>
      </c>
      <c r="F13" s="11">
        <f t="shared" si="0"/>
        <v>18550</v>
      </c>
      <c r="G13" s="12">
        <f t="shared" si="1"/>
        <v>101.50478796169631</v>
      </c>
      <c r="H13" s="12">
        <f t="shared" si="2"/>
        <v>3146.6484268125855</v>
      </c>
      <c r="I13" s="13">
        <f t="shared" si="3"/>
        <v>73.053651685393262</v>
      </c>
      <c r="J13" s="13">
        <f t="shared" si="4"/>
        <v>2264.6632022471913</v>
      </c>
      <c r="K13" s="14">
        <f t="shared" si="5"/>
        <v>110.78472222222221</v>
      </c>
      <c r="L13" s="14">
        <f t="shared" si="6"/>
        <v>3434.3263888888887</v>
      </c>
      <c r="M13" s="15">
        <f t="shared" si="7"/>
        <v>105.4671520194141</v>
      </c>
      <c r="N13" s="15">
        <f t="shared" si="8"/>
        <v>3269.481712601837</v>
      </c>
      <c r="O13" s="16">
        <v>21</v>
      </c>
      <c r="P13" s="16">
        <f t="shared" si="9"/>
        <v>101.50478796169631</v>
      </c>
      <c r="Q13" s="16">
        <f t="shared" si="10"/>
        <v>2131.6005471956223</v>
      </c>
      <c r="R13" s="17">
        <f t="shared" si="11"/>
        <v>25.164728682170544</v>
      </c>
      <c r="S13" s="17">
        <f t="shared" si="12"/>
        <v>780.10658914728685</v>
      </c>
    </row>
    <row r="14" spans="1:19" x14ac:dyDescent="0.25">
      <c r="A14" s="52" t="s">
        <v>17</v>
      </c>
      <c r="B14" s="52"/>
      <c r="C14" s="52"/>
      <c r="D14" s="52"/>
      <c r="E14" s="52"/>
      <c r="F14" s="52"/>
      <c r="G14" s="53">
        <f>SUM(H2:H13)</f>
        <v>31920.656634746923</v>
      </c>
      <c r="H14" s="54"/>
      <c r="I14" s="55">
        <f>SUM(J2:J13)</f>
        <v>22973.502808988764</v>
      </c>
      <c r="J14" s="55"/>
      <c r="K14" s="56">
        <f>SUM(L2:L13)</f>
        <v>34838.958333333336</v>
      </c>
      <c r="L14" s="56"/>
      <c r="M14" s="57">
        <f>SUM(N2:N13)</f>
        <v>33166.71866874674</v>
      </c>
      <c r="N14" s="57"/>
      <c r="O14" s="50">
        <f>SUM(Q2:Q13)</f>
        <v>18704.240766073872</v>
      </c>
      <c r="P14" s="50"/>
      <c r="Q14" s="50"/>
      <c r="R14" s="51">
        <f>SUM(S2:S13)</f>
        <v>7913.6627906976746</v>
      </c>
      <c r="S14" s="51"/>
    </row>
    <row r="15" spans="1:19" x14ac:dyDescent="0.25">
      <c r="A15" s="58" t="s">
        <v>20</v>
      </c>
      <c r="B15" s="59"/>
      <c r="C15" s="64" t="s">
        <v>21</v>
      </c>
      <c r="D15" s="65"/>
      <c r="E15" s="65"/>
      <c r="F15" s="65"/>
      <c r="G15" s="65"/>
      <c r="H15" s="65"/>
      <c r="I15" s="65"/>
      <c r="J15" s="65"/>
      <c r="K15" s="65"/>
      <c r="L15" s="66" t="s">
        <v>22</v>
      </c>
      <c r="M15" s="66"/>
      <c r="N15" s="66"/>
      <c r="O15" s="66"/>
      <c r="P15" s="66"/>
      <c r="Q15" s="66"/>
      <c r="R15" s="66"/>
      <c r="S15" s="59"/>
    </row>
    <row r="16" spans="1:19" x14ac:dyDescent="0.25">
      <c r="A16" s="60"/>
      <c r="B16" s="61"/>
      <c r="C16" s="69" t="s">
        <v>23</v>
      </c>
      <c r="D16" s="70"/>
      <c r="E16" s="70"/>
      <c r="F16" s="70"/>
      <c r="G16" s="70"/>
      <c r="H16" s="70"/>
      <c r="I16" s="70"/>
      <c r="J16" s="70"/>
      <c r="K16" s="70"/>
      <c r="L16" s="67"/>
      <c r="M16" s="67"/>
      <c r="N16" s="67"/>
      <c r="O16" s="67"/>
      <c r="P16" s="67"/>
      <c r="Q16" s="67"/>
      <c r="R16" s="67"/>
      <c r="S16" s="61"/>
    </row>
    <row r="17" spans="1:19" x14ac:dyDescent="0.25">
      <c r="A17" s="60"/>
      <c r="B17" s="61"/>
      <c r="C17" s="71" t="s">
        <v>24</v>
      </c>
      <c r="D17" s="72"/>
      <c r="E17" s="72"/>
      <c r="F17" s="72"/>
      <c r="G17" s="72"/>
      <c r="H17" s="72"/>
      <c r="I17" s="72"/>
      <c r="J17" s="72"/>
      <c r="K17" s="72"/>
      <c r="L17" s="67"/>
      <c r="M17" s="67"/>
      <c r="N17" s="67"/>
      <c r="O17" s="67"/>
      <c r="P17" s="67"/>
      <c r="Q17" s="67"/>
      <c r="R17" s="67"/>
      <c r="S17" s="61"/>
    </row>
    <row r="18" spans="1:19" x14ac:dyDescent="0.25">
      <c r="A18" s="60"/>
      <c r="B18" s="61"/>
      <c r="C18" s="73" t="s">
        <v>25</v>
      </c>
      <c r="D18" s="74"/>
      <c r="E18" s="74"/>
      <c r="F18" s="74"/>
      <c r="G18" s="74"/>
      <c r="H18" s="74"/>
      <c r="I18" s="74"/>
      <c r="J18" s="74"/>
      <c r="K18" s="74"/>
      <c r="L18" s="67"/>
      <c r="M18" s="67"/>
      <c r="N18" s="67"/>
      <c r="O18" s="67"/>
      <c r="P18" s="67"/>
      <c r="Q18" s="67"/>
      <c r="R18" s="67"/>
      <c r="S18" s="61"/>
    </row>
    <row r="19" spans="1:19" x14ac:dyDescent="0.25">
      <c r="A19" s="60"/>
      <c r="B19" s="61"/>
      <c r="C19" s="75" t="s">
        <v>26</v>
      </c>
      <c r="D19" s="76"/>
      <c r="E19" s="76"/>
      <c r="F19" s="76"/>
      <c r="G19" s="76"/>
      <c r="H19" s="76"/>
      <c r="I19" s="76"/>
      <c r="J19" s="76"/>
      <c r="K19" s="76"/>
      <c r="L19" s="67"/>
      <c r="M19" s="67"/>
      <c r="N19" s="67"/>
      <c r="O19" s="67"/>
      <c r="P19" s="67"/>
      <c r="Q19" s="67"/>
      <c r="R19" s="67"/>
      <c r="S19" s="61"/>
    </row>
    <row r="20" spans="1:19" x14ac:dyDescent="0.25">
      <c r="A20" s="62"/>
      <c r="B20" s="63"/>
      <c r="C20" s="77" t="s">
        <v>27</v>
      </c>
      <c r="D20" s="78"/>
      <c r="E20" s="78"/>
      <c r="F20" s="78"/>
      <c r="G20" s="78"/>
      <c r="H20" s="78"/>
      <c r="I20" s="78"/>
      <c r="J20" s="78"/>
      <c r="K20" s="78"/>
      <c r="L20" s="68"/>
      <c r="M20" s="68"/>
      <c r="N20" s="68"/>
      <c r="O20" s="68"/>
      <c r="P20" s="68"/>
      <c r="Q20" s="68"/>
      <c r="R20" s="68"/>
      <c r="S20" s="63"/>
    </row>
    <row r="22" spans="1:19" x14ac:dyDescent="0.25">
      <c r="A22" s="18" t="s">
        <v>28</v>
      </c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 t="s">
        <v>29</v>
      </c>
      <c r="O22" s="20"/>
    </row>
    <row r="23" spans="1:19" ht="33" x14ac:dyDescent="0.25">
      <c r="A23" s="21" t="s">
        <v>30</v>
      </c>
      <c r="B23" s="21" t="s">
        <v>31</v>
      </c>
      <c r="C23" s="21" t="s">
        <v>32</v>
      </c>
      <c r="D23" s="21" t="s">
        <v>33</v>
      </c>
      <c r="E23" s="21" t="s">
        <v>34</v>
      </c>
      <c r="F23" s="21" t="s">
        <v>35</v>
      </c>
      <c r="G23" s="21" t="s">
        <v>36</v>
      </c>
      <c r="H23" s="21" t="s">
        <v>37</v>
      </c>
      <c r="I23" s="21" t="s">
        <v>38</v>
      </c>
      <c r="J23" s="21" t="s">
        <v>39</v>
      </c>
      <c r="K23" s="21" t="s">
        <v>40</v>
      </c>
      <c r="L23" s="21" t="s">
        <v>41</v>
      </c>
      <c r="M23" s="21" t="s">
        <v>42</v>
      </c>
      <c r="N23" s="21" t="s">
        <v>43</v>
      </c>
      <c r="O23" s="21" t="s">
        <v>44</v>
      </c>
    </row>
    <row r="24" spans="1:19" ht="31.5" x14ac:dyDescent="0.25">
      <c r="A24" s="22" t="s">
        <v>45</v>
      </c>
      <c r="B24" s="23">
        <v>16.100000000000001</v>
      </c>
      <c r="C24" s="23">
        <v>16.5</v>
      </c>
      <c r="D24" s="23">
        <v>18.5</v>
      </c>
      <c r="E24" s="23">
        <v>21.9</v>
      </c>
      <c r="F24" s="23">
        <v>25.2</v>
      </c>
      <c r="G24" s="23">
        <v>27.7</v>
      </c>
      <c r="H24" s="23">
        <v>29.6</v>
      </c>
      <c r="I24" s="23">
        <v>29.2</v>
      </c>
      <c r="J24" s="23">
        <v>27.4</v>
      </c>
      <c r="K24" s="23">
        <v>24.5</v>
      </c>
      <c r="L24" s="23">
        <v>21.5</v>
      </c>
      <c r="M24" s="23">
        <v>17.899999999999999</v>
      </c>
      <c r="N24" s="23">
        <v>23</v>
      </c>
      <c r="O24" s="23" t="s">
        <v>46</v>
      </c>
    </row>
    <row r="25" spans="1:19" ht="31.5" x14ac:dyDescent="0.25">
      <c r="A25" s="22" t="s">
        <v>47</v>
      </c>
      <c r="B25" s="23">
        <v>16.600000000000001</v>
      </c>
      <c r="C25" s="23">
        <v>17.3</v>
      </c>
      <c r="D25" s="23">
        <v>19.600000000000001</v>
      </c>
      <c r="E25" s="23">
        <v>23.1</v>
      </c>
      <c r="F25" s="23">
        <v>26</v>
      </c>
      <c r="G25" s="23">
        <v>27.6</v>
      </c>
      <c r="H25" s="23">
        <v>28.6</v>
      </c>
      <c r="I25" s="23">
        <v>28.3</v>
      </c>
      <c r="J25" s="23">
        <v>27.4</v>
      </c>
      <c r="K25" s="23">
        <v>25.2</v>
      </c>
      <c r="L25" s="23">
        <v>21.9</v>
      </c>
      <c r="M25" s="23">
        <v>18.100000000000001</v>
      </c>
      <c r="N25" s="23">
        <v>23.3</v>
      </c>
      <c r="O25" s="23" t="s">
        <v>46</v>
      </c>
    </row>
    <row r="26" spans="1:19" ht="31.5" x14ac:dyDescent="0.25">
      <c r="A26" s="22" t="s">
        <v>48</v>
      </c>
      <c r="B26" s="23">
        <v>19.3</v>
      </c>
      <c r="C26" s="23">
        <v>20.3</v>
      </c>
      <c r="D26" s="23">
        <v>22.6</v>
      </c>
      <c r="E26" s="23">
        <v>25.4</v>
      </c>
      <c r="F26" s="23">
        <v>27.5</v>
      </c>
      <c r="G26" s="23">
        <v>28.5</v>
      </c>
      <c r="H26" s="23">
        <v>29.2</v>
      </c>
      <c r="I26" s="23">
        <v>28.7</v>
      </c>
      <c r="J26" s="23">
        <v>28.1</v>
      </c>
      <c r="K26" s="23">
        <v>26.7</v>
      </c>
      <c r="L26" s="23">
        <v>24</v>
      </c>
      <c r="M26" s="23">
        <v>20.6</v>
      </c>
      <c r="N26" s="23">
        <v>25.1</v>
      </c>
      <c r="O26" s="23" t="s">
        <v>46</v>
      </c>
    </row>
    <row r="28" spans="1:19" x14ac:dyDescent="0.25">
      <c r="A28" s="47" t="s">
        <v>59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19" x14ac:dyDescent="0.25">
      <c r="A29" s="24" t="s">
        <v>49</v>
      </c>
      <c r="B29" s="46" t="s">
        <v>31</v>
      </c>
      <c r="C29" s="46" t="s">
        <v>32</v>
      </c>
      <c r="D29" s="46" t="s">
        <v>33</v>
      </c>
      <c r="E29" s="46" t="s">
        <v>34</v>
      </c>
      <c r="F29" s="46" t="s">
        <v>35</v>
      </c>
      <c r="G29" s="46" t="s">
        <v>36</v>
      </c>
      <c r="H29" s="46" t="s">
        <v>37</v>
      </c>
      <c r="I29" s="46" t="s">
        <v>38</v>
      </c>
      <c r="J29" s="46" t="s">
        <v>39</v>
      </c>
      <c r="K29" s="46" t="s">
        <v>40</v>
      </c>
      <c r="L29" s="46" t="s">
        <v>41</v>
      </c>
      <c r="M29" s="46" t="s">
        <v>42</v>
      </c>
    </row>
    <row r="30" spans="1:19" x14ac:dyDescent="0.25">
      <c r="A30" s="24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1:19" x14ac:dyDescent="0.25">
      <c r="A31" s="24" t="s">
        <v>50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19" x14ac:dyDescent="0.25">
      <c r="A32" s="21">
        <v>1</v>
      </c>
      <c r="B32" s="23" t="s">
        <v>51</v>
      </c>
      <c r="C32" s="23" t="s">
        <v>52</v>
      </c>
      <c r="D32" s="23" t="s">
        <v>52</v>
      </c>
      <c r="E32" s="23" t="s">
        <v>51</v>
      </c>
      <c r="F32" s="23" t="s">
        <v>51</v>
      </c>
      <c r="G32" s="23" t="s">
        <v>51</v>
      </c>
      <c r="H32" s="23" t="s">
        <v>51</v>
      </c>
      <c r="I32" s="23">
        <v>89</v>
      </c>
      <c r="J32" s="23" t="s">
        <v>51</v>
      </c>
      <c r="K32" s="23" t="s">
        <v>51</v>
      </c>
      <c r="L32" s="23" t="s">
        <v>51</v>
      </c>
      <c r="M32" s="23">
        <v>40</v>
      </c>
    </row>
    <row r="33" spans="1:13" x14ac:dyDescent="0.25">
      <c r="A33" s="21">
        <v>2</v>
      </c>
      <c r="B33" s="25" t="s">
        <v>51</v>
      </c>
      <c r="C33" s="25">
        <v>0.5</v>
      </c>
      <c r="D33" s="25" t="s">
        <v>51</v>
      </c>
      <c r="E33" s="25" t="s">
        <v>51</v>
      </c>
      <c r="F33" s="25">
        <v>32</v>
      </c>
      <c r="G33" s="25">
        <v>1.1000000000000001</v>
      </c>
      <c r="H33" s="25" t="s">
        <v>51</v>
      </c>
      <c r="I33" s="25">
        <v>158</v>
      </c>
      <c r="J33" s="25" t="s">
        <v>51</v>
      </c>
      <c r="K33" s="25" t="s">
        <v>51</v>
      </c>
      <c r="L33" s="25" t="s">
        <v>51</v>
      </c>
      <c r="M33" s="25">
        <v>26</v>
      </c>
    </row>
    <row r="34" spans="1:13" x14ac:dyDescent="0.25">
      <c r="A34" s="21">
        <v>3</v>
      </c>
      <c r="B34" s="23" t="s">
        <v>52</v>
      </c>
      <c r="C34" s="23">
        <v>11.5</v>
      </c>
      <c r="D34" s="23">
        <v>0.2</v>
      </c>
      <c r="E34" s="23" t="s">
        <v>51</v>
      </c>
      <c r="F34" s="23">
        <v>4</v>
      </c>
      <c r="G34" s="23" t="s">
        <v>52</v>
      </c>
      <c r="H34" s="23" t="s">
        <v>51</v>
      </c>
      <c r="I34" s="23">
        <v>11.5</v>
      </c>
      <c r="J34" s="23" t="s">
        <v>51</v>
      </c>
      <c r="K34" s="23" t="s">
        <v>51</v>
      </c>
      <c r="L34" s="23" t="s">
        <v>51</v>
      </c>
      <c r="M34" s="23">
        <v>1.5</v>
      </c>
    </row>
    <row r="35" spans="1:13" x14ac:dyDescent="0.25">
      <c r="A35" s="21">
        <v>4</v>
      </c>
      <c r="B35" s="25">
        <v>2</v>
      </c>
      <c r="C35" s="25">
        <v>0.5</v>
      </c>
      <c r="D35" s="25" t="s">
        <v>51</v>
      </c>
      <c r="E35" s="25" t="s">
        <v>51</v>
      </c>
      <c r="F35" s="25">
        <v>38</v>
      </c>
      <c r="G35" s="25">
        <v>15</v>
      </c>
      <c r="H35" s="25" t="s">
        <v>51</v>
      </c>
      <c r="I35" s="25" t="s">
        <v>51</v>
      </c>
      <c r="J35" s="25" t="s">
        <v>51</v>
      </c>
      <c r="K35" s="25" t="s">
        <v>51</v>
      </c>
      <c r="L35" s="25" t="s">
        <v>51</v>
      </c>
      <c r="M35" s="25">
        <v>0.5</v>
      </c>
    </row>
    <row r="36" spans="1:13" x14ac:dyDescent="0.25">
      <c r="A36" s="21">
        <v>5</v>
      </c>
      <c r="B36" s="23">
        <v>13</v>
      </c>
      <c r="C36" s="23" t="s">
        <v>52</v>
      </c>
      <c r="D36" s="23">
        <v>3</v>
      </c>
      <c r="E36" s="23">
        <v>21.6</v>
      </c>
      <c r="F36" s="23" t="s">
        <v>51</v>
      </c>
      <c r="G36" s="23" t="s">
        <v>52</v>
      </c>
      <c r="H36" s="23" t="s">
        <v>51</v>
      </c>
      <c r="I36" s="23">
        <v>0.5</v>
      </c>
      <c r="J36" s="23" t="s">
        <v>51</v>
      </c>
      <c r="K36" s="23">
        <v>2</v>
      </c>
      <c r="L36" s="23" t="s">
        <v>52</v>
      </c>
      <c r="M36" s="23">
        <v>16.5</v>
      </c>
    </row>
    <row r="37" spans="1:13" x14ac:dyDescent="0.25">
      <c r="A37" s="21">
        <v>6</v>
      </c>
      <c r="B37" s="25">
        <v>36</v>
      </c>
      <c r="C37" s="25" t="s">
        <v>52</v>
      </c>
      <c r="D37" s="25" t="s">
        <v>51</v>
      </c>
      <c r="E37" s="25">
        <v>0.5</v>
      </c>
      <c r="F37" s="25" t="s">
        <v>51</v>
      </c>
      <c r="G37" s="25" t="s">
        <v>51</v>
      </c>
      <c r="H37" s="25">
        <v>1</v>
      </c>
      <c r="I37" s="25">
        <v>8</v>
      </c>
      <c r="J37" s="25" t="s">
        <v>51</v>
      </c>
      <c r="K37" s="25" t="s">
        <v>51</v>
      </c>
      <c r="L37" s="25" t="s">
        <v>51</v>
      </c>
      <c r="M37" s="25">
        <v>3</v>
      </c>
    </row>
    <row r="38" spans="1:13" x14ac:dyDescent="0.25">
      <c r="A38" s="21">
        <v>7</v>
      </c>
      <c r="B38" s="23" t="s">
        <v>52</v>
      </c>
      <c r="C38" s="23">
        <v>32</v>
      </c>
      <c r="D38" s="23">
        <v>1</v>
      </c>
      <c r="E38" s="23">
        <v>0.3</v>
      </c>
      <c r="F38" s="23" t="s">
        <v>51</v>
      </c>
      <c r="G38" s="23" t="s">
        <v>51</v>
      </c>
      <c r="H38" s="23" t="s">
        <v>51</v>
      </c>
      <c r="I38" s="23">
        <v>0.5</v>
      </c>
      <c r="J38" s="23">
        <v>0.5</v>
      </c>
      <c r="K38" s="23">
        <v>1.5</v>
      </c>
      <c r="L38" s="23" t="s">
        <v>51</v>
      </c>
      <c r="M38" s="23">
        <v>0.5</v>
      </c>
    </row>
    <row r="39" spans="1:13" x14ac:dyDescent="0.25">
      <c r="A39" s="21">
        <v>8</v>
      </c>
      <c r="B39" s="25">
        <v>1.5</v>
      </c>
      <c r="C39" s="25">
        <v>5</v>
      </c>
      <c r="D39" s="25">
        <v>2.5</v>
      </c>
      <c r="E39" s="25" t="s">
        <v>52</v>
      </c>
      <c r="F39" s="25" t="s">
        <v>51</v>
      </c>
      <c r="G39" s="25" t="s">
        <v>51</v>
      </c>
      <c r="H39" s="25" t="s">
        <v>51</v>
      </c>
      <c r="I39" s="25" t="s">
        <v>51</v>
      </c>
      <c r="J39" s="25" t="s">
        <v>51</v>
      </c>
      <c r="K39" s="25" t="s">
        <v>51</v>
      </c>
      <c r="L39" s="25" t="s">
        <v>51</v>
      </c>
      <c r="M39" s="25">
        <v>35</v>
      </c>
    </row>
    <row r="40" spans="1:13" x14ac:dyDescent="0.25">
      <c r="A40" s="21">
        <v>9</v>
      </c>
      <c r="B40" s="23" t="s">
        <v>51</v>
      </c>
      <c r="C40" s="23">
        <v>2.1</v>
      </c>
      <c r="D40" s="23">
        <v>18.5</v>
      </c>
      <c r="E40" s="23">
        <v>37</v>
      </c>
      <c r="F40" s="23">
        <v>2.5</v>
      </c>
      <c r="G40" s="23" t="s">
        <v>51</v>
      </c>
      <c r="H40" s="23" t="s">
        <v>51</v>
      </c>
      <c r="I40" s="23">
        <v>19</v>
      </c>
      <c r="J40" s="23" t="s">
        <v>51</v>
      </c>
      <c r="K40" s="23" t="s">
        <v>51</v>
      </c>
      <c r="L40" s="23" t="s">
        <v>51</v>
      </c>
      <c r="M40" s="23">
        <v>16.5</v>
      </c>
    </row>
    <row r="41" spans="1:13" x14ac:dyDescent="0.25">
      <c r="A41" s="21">
        <v>10</v>
      </c>
      <c r="B41" s="25" t="s">
        <v>51</v>
      </c>
      <c r="C41" s="25" t="s">
        <v>52</v>
      </c>
      <c r="D41" s="25">
        <v>6.2</v>
      </c>
      <c r="E41" s="25">
        <v>0.1</v>
      </c>
      <c r="F41" s="25">
        <v>25</v>
      </c>
      <c r="G41" s="25" t="s">
        <v>51</v>
      </c>
      <c r="H41" s="25" t="s">
        <v>51</v>
      </c>
      <c r="I41" s="25" t="s">
        <v>51</v>
      </c>
      <c r="J41" s="25" t="s">
        <v>51</v>
      </c>
      <c r="K41" s="25">
        <v>0.5</v>
      </c>
      <c r="L41" s="25">
        <v>0.2</v>
      </c>
      <c r="M41" s="25" t="s">
        <v>51</v>
      </c>
    </row>
    <row r="42" spans="1:13" x14ac:dyDescent="0.25">
      <c r="A42" s="21">
        <v>11</v>
      </c>
      <c r="B42" s="23" t="s">
        <v>52</v>
      </c>
      <c r="C42" s="23" t="s">
        <v>52</v>
      </c>
      <c r="D42" s="23">
        <v>3</v>
      </c>
      <c r="E42" s="23">
        <v>0.5</v>
      </c>
      <c r="F42" s="23">
        <v>2.8</v>
      </c>
      <c r="G42" s="23">
        <v>61</v>
      </c>
      <c r="H42" s="23" t="s">
        <v>51</v>
      </c>
      <c r="I42" s="23">
        <v>0.4</v>
      </c>
      <c r="J42" s="23" t="s">
        <v>51</v>
      </c>
      <c r="K42" s="23" t="s">
        <v>52</v>
      </c>
      <c r="L42" s="23">
        <v>7</v>
      </c>
      <c r="M42" s="23">
        <v>11</v>
      </c>
    </row>
    <row r="43" spans="1:13" x14ac:dyDescent="0.25">
      <c r="A43" s="21">
        <v>12</v>
      </c>
      <c r="B43" s="25" t="s">
        <v>52</v>
      </c>
      <c r="C43" s="25" t="s">
        <v>51</v>
      </c>
      <c r="D43" s="25">
        <v>9</v>
      </c>
      <c r="E43" s="25" t="s">
        <v>51</v>
      </c>
      <c r="F43" s="25">
        <v>21.5</v>
      </c>
      <c r="G43" s="25">
        <v>277.5</v>
      </c>
      <c r="H43" s="25" t="s">
        <v>51</v>
      </c>
      <c r="I43" s="25">
        <v>88</v>
      </c>
      <c r="J43" s="25" t="s">
        <v>51</v>
      </c>
      <c r="K43" s="25" t="s">
        <v>51</v>
      </c>
      <c r="L43" s="25">
        <v>0.5</v>
      </c>
      <c r="M43" s="25">
        <v>0.5</v>
      </c>
    </row>
    <row r="44" spans="1:13" x14ac:dyDescent="0.25">
      <c r="A44" s="21">
        <v>13</v>
      </c>
      <c r="B44" s="23" t="s">
        <v>52</v>
      </c>
      <c r="C44" s="23" t="s">
        <v>51</v>
      </c>
      <c r="D44" s="23">
        <v>22</v>
      </c>
      <c r="E44" s="23" t="s">
        <v>51</v>
      </c>
      <c r="F44" s="23" t="s">
        <v>51</v>
      </c>
      <c r="G44" s="23" t="s">
        <v>51</v>
      </c>
      <c r="H44" s="23" t="s">
        <v>51</v>
      </c>
      <c r="I44" s="23">
        <v>1.4</v>
      </c>
      <c r="J44" s="23">
        <v>1</v>
      </c>
      <c r="K44" s="23" t="s">
        <v>51</v>
      </c>
      <c r="L44" s="23" t="s">
        <v>51</v>
      </c>
      <c r="M44" s="23" t="s">
        <v>51</v>
      </c>
    </row>
    <row r="45" spans="1:13" x14ac:dyDescent="0.25">
      <c r="A45" s="21">
        <v>14</v>
      </c>
      <c r="B45" s="25">
        <v>2.5</v>
      </c>
      <c r="C45" s="25" t="s">
        <v>51</v>
      </c>
      <c r="D45" s="25">
        <v>10.5</v>
      </c>
      <c r="E45" s="25">
        <v>0.3</v>
      </c>
      <c r="F45" s="25" t="s">
        <v>51</v>
      </c>
      <c r="G45" s="25">
        <v>26</v>
      </c>
      <c r="H45" s="25" t="s">
        <v>51</v>
      </c>
      <c r="I45" s="25" t="s">
        <v>51</v>
      </c>
      <c r="J45" s="25">
        <v>23.5</v>
      </c>
      <c r="K45" s="25" t="s">
        <v>51</v>
      </c>
      <c r="L45" s="25" t="s">
        <v>51</v>
      </c>
      <c r="M45" s="25" t="s">
        <v>51</v>
      </c>
    </row>
    <row r="46" spans="1:13" x14ac:dyDescent="0.25">
      <c r="A46" s="21">
        <v>15</v>
      </c>
      <c r="B46" s="23">
        <v>6.7</v>
      </c>
      <c r="C46" s="23">
        <v>4</v>
      </c>
      <c r="D46" s="23" t="s">
        <v>52</v>
      </c>
      <c r="E46" s="23">
        <v>5.3</v>
      </c>
      <c r="F46" s="23" t="s">
        <v>51</v>
      </c>
      <c r="G46" s="23">
        <v>31</v>
      </c>
      <c r="H46" s="23">
        <v>3.5</v>
      </c>
      <c r="I46" s="23" t="s">
        <v>51</v>
      </c>
      <c r="J46" s="23">
        <v>29</v>
      </c>
      <c r="K46" s="23" t="s">
        <v>51</v>
      </c>
      <c r="L46" s="23" t="s">
        <v>51</v>
      </c>
      <c r="M46" s="23" t="s">
        <v>51</v>
      </c>
    </row>
    <row r="47" spans="1:13" x14ac:dyDescent="0.25">
      <c r="A47" s="21">
        <v>16</v>
      </c>
      <c r="B47" s="25">
        <v>21</v>
      </c>
      <c r="C47" s="25">
        <v>4.5</v>
      </c>
      <c r="D47" s="25" t="s">
        <v>51</v>
      </c>
      <c r="E47" s="25">
        <v>35</v>
      </c>
      <c r="F47" s="25">
        <v>2</v>
      </c>
      <c r="G47" s="25">
        <v>127</v>
      </c>
      <c r="H47" s="25">
        <v>69.5</v>
      </c>
      <c r="I47" s="25" t="s">
        <v>51</v>
      </c>
      <c r="J47" s="25" t="s">
        <v>51</v>
      </c>
      <c r="K47" s="25" t="s">
        <v>51</v>
      </c>
      <c r="L47" s="25" t="s">
        <v>51</v>
      </c>
      <c r="M47" s="25" t="s">
        <v>51</v>
      </c>
    </row>
    <row r="48" spans="1:13" x14ac:dyDescent="0.25">
      <c r="A48" s="21">
        <v>17</v>
      </c>
      <c r="B48" s="23" t="s">
        <v>51</v>
      </c>
      <c r="C48" s="23" t="s">
        <v>52</v>
      </c>
      <c r="D48" s="23" t="s">
        <v>51</v>
      </c>
      <c r="E48" s="23">
        <v>10</v>
      </c>
      <c r="F48" s="23">
        <v>19</v>
      </c>
      <c r="G48" s="23" t="s">
        <v>51</v>
      </c>
      <c r="H48" s="23" t="s">
        <v>51</v>
      </c>
      <c r="I48" s="23">
        <v>12.6</v>
      </c>
      <c r="J48" s="23" t="s">
        <v>51</v>
      </c>
      <c r="K48" s="23" t="s">
        <v>52</v>
      </c>
      <c r="L48" s="23">
        <v>21</v>
      </c>
      <c r="M48" s="23" t="s">
        <v>52</v>
      </c>
    </row>
    <row r="49" spans="1:13" x14ac:dyDescent="0.25">
      <c r="A49" s="21">
        <v>18</v>
      </c>
      <c r="B49" s="25" t="s">
        <v>51</v>
      </c>
      <c r="C49" s="25">
        <v>0.5</v>
      </c>
      <c r="D49" s="25" t="s">
        <v>52</v>
      </c>
      <c r="E49" s="25">
        <v>4.5999999999999996</v>
      </c>
      <c r="F49" s="25">
        <v>2.5</v>
      </c>
      <c r="G49" s="25" t="s">
        <v>52</v>
      </c>
      <c r="H49" s="25" t="s">
        <v>51</v>
      </c>
      <c r="I49" s="25" t="s">
        <v>51</v>
      </c>
      <c r="J49" s="25" t="s">
        <v>51</v>
      </c>
      <c r="K49" s="25" t="s">
        <v>51</v>
      </c>
      <c r="L49" s="25">
        <v>11</v>
      </c>
      <c r="M49" s="25">
        <v>3.5</v>
      </c>
    </row>
    <row r="50" spans="1:13" x14ac:dyDescent="0.25">
      <c r="A50" s="21">
        <v>19</v>
      </c>
      <c r="B50" s="23" t="s">
        <v>51</v>
      </c>
      <c r="C50" s="23" t="s">
        <v>52</v>
      </c>
      <c r="D50" s="23" t="s">
        <v>52</v>
      </c>
      <c r="E50" s="23">
        <v>0.2</v>
      </c>
      <c r="F50" s="23">
        <v>9</v>
      </c>
      <c r="G50" s="23">
        <v>26</v>
      </c>
      <c r="H50" s="23" t="s">
        <v>51</v>
      </c>
      <c r="I50" s="23" t="s">
        <v>51</v>
      </c>
      <c r="J50" s="23">
        <v>8</v>
      </c>
      <c r="K50" s="23" t="s">
        <v>51</v>
      </c>
      <c r="L50" s="23" t="s">
        <v>51</v>
      </c>
      <c r="M50" s="23">
        <v>0.5</v>
      </c>
    </row>
    <row r="51" spans="1:13" x14ac:dyDescent="0.25">
      <c r="A51" s="21">
        <v>20</v>
      </c>
      <c r="B51" s="25" t="s">
        <v>51</v>
      </c>
      <c r="C51" s="25" t="s">
        <v>51</v>
      </c>
      <c r="D51" s="25" t="s">
        <v>52</v>
      </c>
      <c r="E51" s="25">
        <v>28</v>
      </c>
      <c r="F51" s="25">
        <v>27</v>
      </c>
      <c r="G51" s="25">
        <v>15</v>
      </c>
      <c r="H51" s="25" t="s">
        <v>51</v>
      </c>
      <c r="I51" s="25" t="s">
        <v>51</v>
      </c>
      <c r="J51" s="25">
        <v>1.5</v>
      </c>
      <c r="K51" s="25" t="s">
        <v>51</v>
      </c>
      <c r="L51" s="25" t="s">
        <v>51</v>
      </c>
      <c r="M51" s="25">
        <v>0.5</v>
      </c>
    </row>
    <row r="52" spans="1:13" x14ac:dyDescent="0.25">
      <c r="A52" s="21">
        <v>21</v>
      </c>
      <c r="B52" s="23">
        <v>3</v>
      </c>
      <c r="C52" s="23" t="s">
        <v>51</v>
      </c>
      <c r="D52" s="23" t="s">
        <v>51</v>
      </c>
      <c r="E52" s="23">
        <v>3.2</v>
      </c>
      <c r="F52" s="23" t="s">
        <v>51</v>
      </c>
      <c r="G52" s="23">
        <v>10.5</v>
      </c>
      <c r="H52" s="23" t="s">
        <v>51</v>
      </c>
      <c r="I52" s="23" t="s">
        <v>51</v>
      </c>
      <c r="J52" s="23" t="s">
        <v>51</v>
      </c>
      <c r="K52" s="23" t="s">
        <v>51</v>
      </c>
      <c r="L52" s="23">
        <v>4</v>
      </c>
      <c r="M52" s="23" t="s">
        <v>51</v>
      </c>
    </row>
    <row r="53" spans="1:13" x14ac:dyDescent="0.25">
      <c r="A53" s="21">
        <v>22</v>
      </c>
      <c r="B53" s="25">
        <v>22.5</v>
      </c>
      <c r="C53" s="25" t="s">
        <v>52</v>
      </c>
      <c r="D53" s="25" t="s">
        <v>51</v>
      </c>
      <c r="E53" s="25">
        <v>57</v>
      </c>
      <c r="F53" s="25" t="s">
        <v>51</v>
      </c>
      <c r="G53" s="25">
        <v>1</v>
      </c>
      <c r="H53" s="25" t="s">
        <v>52</v>
      </c>
      <c r="I53" s="25">
        <v>18.2</v>
      </c>
      <c r="J53" s="25" t="s">
        <v>51</v>
      </c>
      <c r="K53" s="25" t="s">
        <v>51</v>
      </c>
      <c r="L53" s="25">
        <v>46</v>
      </c>
      <c r="M53" s="25" t="s">
        <v>52</v>
      </c>
    </row>
    <row r="54" spans="1:13" x14ac:dyDescent="0.25">
      <c r="A54" s="21">
        <v>23</v>
      </c>
      <c r="B54" s="23">
        <v>10</v>
      </c>
      <c r="C54" s="23">
        <v>62.7</v>
      </c>
      <c r="D54" s="23">
        <v>0.3</v>
      </c>
      <c r="E54" s="23">
        <v>4.5</v>
      </c>
      <c r="F54" s="23" t="s">
        <v>51</v>
      </c>
      <c r="G54" s="23">
        <v>6.5</v>
      </c>
      <c r="H54" s="23">
        <v>2.5</v>
      </c>
      <c r="I54" s="23">
        <v>12.5</v>
      </c>
      <c r="J54" s="23" t="s">
        <v>52</v>
      </c>
      <c r="K54" s="23">
        <v>1</v>
      </c>
      <c r="L54" s="23">
        <v>24.5</v>
      </c>
      <c r="M54" s="23" t="s">
        <v>51</v>
      </c>
    </row>
    <row r="55" spans="1:13" x14ac:dyDescent="0.25">
      <c r="A55" s="21">
        <v>24</v>
      </c>
      <c r="B55" s="25">
        <v>25</v>
      </c>
      <c r="C55" s="25">
        <v>62</v>
      </c>
      <c r="D55" s="25">
        <v>2.2000000000000002</v>
      </c>
      <c r="E55" s="25">
        <v>0.5</v>
      </c>
      <c r="F55" s="25" t="s">
        <v>51</v>
      </c>
      <c r="G55" s="25">
        <v>1</v>
      </c>
      <c r="H55" s="25">
        <v>0.1</v>
      </c>
      <c r="I55" s="25">
        <v>1</v>
      </c>
      <c r="J55" s="25">
        <v>0.4</v>
      </c>
      <c r="K55" s="25" t="s">
        <v>51</v>
      </c>
      <c r="L55" s="25">
        <v>1.5</v>
      </c>
      <c r="M55" s="25" t="s">
        <v>51</v>
      </c>
    </row>
    <row r="56" spans="1:13" x14ac:dyDescent="0.25">
      <c r="A56" s="21">
        <v>25</v>
      </c>
      <c r="B56" s="23">
        <v>2.5</v>
      </c>
      <c r="C56" s="23">
        <v>33.5</v>
      </c>
      <c r="D56" s="23" t="s">
        <v>51</v>
      </c>
      <c r="E56" s="23">
        <v>4</v>
      </c>
      <c r="F56" s="23" t="s">
        <v>51</v>
      </c>
      <c r="G56" s="23">
        <v>6.5</v>
      </c>
      <c r="H56" s="23" t="s">
        <v>52</v>
      </c>
      <c r="I56" s="23" t="s">
        <v>51</v>
      </c>
      <c r="J56" s="23" t="s">
        <v>52</v>
      </c>
      <c r="K56" s="23" t="s">
        <v>51</v>
      </c>
      <c r="L56" s="23">
        <v>1.5</v>
      </c>
      <c r="M56" s="23" t="s">
        <v>51</v>
      </c>
    </row>
    <row r="57" spans="1:13" x14ac:dyDescent="0.25">
      <c r="A57" s="21">
        <v>26</v>
      </c>
      <c r="B57" s="25">
        <v>9</v>
      </c>
      <c r="C57" s="25">
        <v>22.5</v>
      </c>
      <c r="D57" s="25" t="s">
        <v>51</v>
      </c>
      <c r="E57" s="25">
        <v>51.5</v>
      </c>
      <c r="F57" s="25">
        <v>1.5</v>
      </c>
      <c r="G57" s="25">
        <v>17.5</v>
      </c>
      <c r="H57" s="25">
        <v>28.1</v>
      </c>
      <c r="I57" s="25">
        <v>4.5</v>
      </c>
      <c r="J57" s="25">
        <v>1.1000000000000001</v>
      </c>
      <c r="K57" s="25" t="s">
        <v>51</v>
      </c>
      <c r="L57" s="25">
        <v>38</v>
      </c>
      <c r="M57" s="25">
        <v>0.4</v>
      </c>
    </row>
    <row r="58" spans="1:13" x14ac:dyDescent="0.25">
      <c r="A58" s="21">
        <v>27</v>
      </c>
      <c r="B58" s="23">
        <v>0.2</v>
      </c>
      <c r="C58" s="23">
        <v>5</v>
      </c>
      <c r="D58" s="23" t="s">
        <v>51</v>
      </c>
      <c r="E58" s="23">
        <v>14</v>
      </c>
      <c r="F58" s="23">
        <v>4.5</v>
      </c>
      <c r="G58" s="23" t="s">
        <v>51</v>
      </c>
      <c r="H58" s="23" t="s">
        <v>51</v>
      </c>
      <c r="I58" s="23">
        <v>9.5</v>
      </c>
      <c r="J58" s="23">
        <v>13.5</v>
      </c>
      <c r="K58" s="23" t="s">
        <v>51</v>
      </c>
      <c r="L58" s="23">
        <v>7.5</v>
      </c>
      <c r="M58" s="23">
        <v>0.5</v>
      </c>
    </row>
    <row r="59" spans="1:13" x14ac:dyDescent="0.25">
      <c r="A59" s="21">
        <v>28</v>
      </c>
      <c r="B59" s="25" t="s">
        <v>51</v>
      </c>
      <c r="C59" s="25">
        <v>22.5</v>
      </c>
      <c r="D59" s="25" t="s">
        <v>51</v>
      </c>
      <c r="E59" s="25">
        <v>4</v>
      </c>
      <c r="F59" s="25">
        <v>36.5</v>
      </c>
      <c r="G59" s="25" t="s">
        <v>51</v>
      </c>
      <c r="H59" s="25" t="s">
        <v>51</v>
      </c>
      <c r="I59" s="25">
        <v>7.3</v>
      </c>
      <c r="J59" s="25">
        <v>4</v>
      </c>
      <c r="K59" s="25">
        <v>1</v>
      </c>
      <c r="L59" s="25">
        <v>5</v>
      </c>
      <c r="M59" s="25" t="s">
        <v>52</v>
      </c>
    </row>
    <row r="60" spans="1:13" x14ac:dyDescent="0.25">
      <c r="A60" s="21">
        <v>29</v>
      </c>
      <c r="B60" s="23">
        <v>1</v>
      </c>
      <c r="C60" s="23" t="s">
        <v>51</v>
      </c>
      <c r="D60" s="23" t="s">
        <v>51</v>
      </c>
      <c r="E60" s="23">
        <v>0.5</v>
      </c>
      <c r="F60" s="23">
        <v>0.4</v>
      </c>
      <c r="G60" s="23" t="s">
        <v>52</v>
      </c>
      <c r="H60" s="23" t="s">
        <v>51</v>
      </c>
      <c r="I60" s="23" t="s">
        <v>51</v>
      </c>
      <c r="J60" s="23">
        <v>2.5</v>
      </c>
      <c r="K60" s="23" t="s">
        <v>51</v>
      </c>
      <c r="L60" s="23">
        <v>23</v>
      </c>
      <c r="M60" s="23">
        <v>0.5</v>
      </c>
    </row>
    <row r="61" spans="1:13" x14ac:dyDescent="0.25">
      <c r="A61" s="21">
        <v>30</v>
      </c>
      <c r="B61" s="25" t="s">
        <v>52</v>
      </c>
      <c r="C61" s="25"/>
      <c r="D61" s="25" t="s">
        <v>51</v>
      </c>
      <c r="E61" s="25">
        <v>6.5</v>
      </c>
      <c r="F61" s="25">
        <v>0.5</v>
      </c>
      <c r="G61" s="25">
        <v>3</v>
      </c>
      <c r="H61" s="25">
        <v>14.1</v>
      </c>
      <c r="I61" s="25">
        <v>64</v>
      </c>
      <c r="J61" s="25" t="s">
        <v>51</v>
      </c>
      <c r="K61" s="25">
        <v>19</v>
      </c>
      <c r="L61" s="25">
        <v>42</v>
      </c>
      <c r="M61" s="25">
        <v>32.5</v>
      </c>
    </row>
    <row r="62" spans="1:13" x14ac:dyDescent="0.25">
      <c r="A62" s="21">
        <v>31</v>
      </c>
      <c r="B62" s="23">
        <v>1.5</v>
      </c>
      <c r="C62" s="23"/>
      <c r="D62" s="23">
        <v>7</v>
      </c>
      <c r="E62" s="23"/>
      <c r="F62" s="23">
        <v>2.5</v>
      </c>
      <c r="G62" s="23"/>
      <c r="H62" s="23">
        <v>44</v>
      </c>
      <c r="I62" s="23">
        <v>13</v>
      </c>
      <c r="J62" s="23"/>
      <c r="K62" s="23">
        <v>39</v>
      </c>
      <c r="L62" s="23"/>
      <c r="M62" s="23" t="s">
        <v>51</v>
      </c>
    </row>
    <row r="63" spans="1:13" ht="33" x14ac:dyDescent="0.25">
      <c r="A63" s="21" t="s">
        <v>53</v>
      </c>
      <c r="B63" s="25">
        <v>157.4</v>
      </c>
      <c r="C63" s="25">
        <v>268.8</v>
      </c>
      <c r="D63" s="25">
        <v>85.4</v>
      </c>
      <c r="E63" s="25">
        <v>289.10000000000002</v>
      </c>
      <c r="F63" s="25">
        <v>231.2</v>
      </c>
      <c r="G63" s="25">
        <v>625.6</v>
      </c>
      <c r="H63" s="25">
        <v>162.80000000000001</v>
      </c>
      <c r="I63" s="25">
        <v>518.9</v>
      </c>
      <c r="J63" s="25">
        <v>85</v>
      </c>
      <c r="K63" s="25">
        <v>64</v>
      </c>
      <c r="L63" s="25">
        <v>232.7</v>
      </c>
      <c r="M63" s="25">
        <v>189.4</v>
      </c>
    </row>
    <row r="64" spans="1:13" x14ac:dyDescent="0.25">
      <c r="A64" s="48" t="s">
        <v>54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</row>
    <row r="65" spans="1:13" x14ac:dyDescent="0.2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</row>
    <row r="66" spans="1:13" x14ac:dyDescent="0.25">
      <c r="A66" s="44" t="s">
        <v>55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</row>
    <row r="67" spans="1:13" x14ac:dyDescent="0.25">
      <c r="A67" s="44" t="s">
        <v>56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</row>
    <row r="68" spans="1:13" x14ac:dyDescent="0.25">
      <c r="A68" s="44" t="s">
        <v>57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</row>
    <row r="69" spans="1:13" x14ac:dyDescent="0.25">
      <c r="A69" s="44" t="s">
        <v>58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</row>
    <row r="70" spans="1:13" x14ac:dyDescent="0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</sheetData>
  <mergeCells count="36">
    <mergeCell ref="A15:B20"/>
    <mergeCell ref="C15:K15"/>
    <mergeCell ref="L15:S20"/>
    <mergeCell ref="C16:K16"/>
    <mergeCell ref="C17:K17"/>
    <mergeCell ref="C18:K18"/>
    <mergeCell ref="C19:K19"/>
    <mergeCell ref="C20:K20"/>
    <mergeCell ref="O14:Q14"/>
    <mergeCell ref="R14:S14"/>
    <mergeCell ref="A14:B14"/>
    <mergeCell ref="C14:F14"/>
    <mergeCell ref="G14:H14"/>
    <mergeCell ref="I14:J14"/>
    <mergeCell ref="K14:L14"/>
    <mergeCell ref="M14:N14"/>
    <mergeCell ref="L29:L31"/>
    <mergeCell ref="M29:M31"/>
    <mergeCell ref="A28:M28"/>
    <mergeCell ref="A64:M64"/>
    <mergeCell ref="A65:M65"/>
    <mergeCell ref="G29:G31"/>
    <mergeCell ref="H29:H31"/>
    <mergeCell ref="I29:I31"/>
    <mergeCell ref="J29:J31"/>
    <mergeCell ref="K29:K31"/>
    <mergeCell ref="B29:B31"/>
    <mergeCell ref="C29:C31"/>
    <mergeCell ref="D29:D31"/>
    <mergeCell ref="E29:E31"/>
    <mergeCell ref="F29:F31"/>
    <mergeCell ref="A66:M66"/>
    <mergeCell ref="A67:M67"/>
    <mergeCell ref="A68:M68"/>
    <mergeCell ref="A69:M69"/>
    <mergeCell ref="A70:M70"/>
  </mergeCells>
  <phoneticPr fontId="1" type="noConversion"/>
  <pageMargins left="0.7" right="0.7" top="0.75" bottom="0.75" header="0.3" footer="0.3"/>
  <pageSetup paperSize="9" scale="5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tabSelected="1" topLeftCell="C1" workbookViewId="0">
      <selection activeCell="K11" sqref="K11"/>
    </sheetView>
  </sheetViews>
  <sheetFormatPr defaultRowHeight="16.5" x14ac:dyDescent="0.25"/>
  <cols>
    <col min="1" max="5" width="9.125" bestFit="1" customWidth="1"/>
    <col min="6" max="6" width="10.875" bestFit="1" customWidth="1"/>
    <col min="7" max="7" width="9.125" bestFit="1" customWidth="1"/>
    <col min="8" max="8" width="9.5" bestFit="1" customWidth="1"/>
    <col min="9" max="9" width="9.125" bestFit="1" customWidth="1"/>
    <col min="10" max="10" width="9.5" bestFit="1" customWidth="1"/>
    <col min="11" max="11" width="9.125" bestFit="1" customWidth="1"/>
    <col min="12" max="12" width="9.5" bestFit="1" customWidth="1"/>
    <col min="13" max="13" width="9.125" bestFit="1" customWidth="1"/>
    <col min="14" max="14" width="9.5" bestFit="1" customWidth="1"/>
    <col min="15" max="16" width="9.125" bestFit="1" customWidth="1"/>
    <col min="17" max="17" width="9.5" bestFit="1" customWidth="1"/>
    <col min="18" max="19" width="9.125" bestFit="1" customWidth="1"/>
  </cols>
  <sheetData>
    <row r="1" spans="1:19" ht="49.5" x14ac:dyDescent="0.25">
      <c r="A1" s="2" t="s">
        <v>60</v>
      </c>
      <c r="B1" s="2" t="s">
        <v>61</v>
      </c>
      <c r="C1" s="2" t="s">
        <v>62</v>
      </c>
      <c r="D1" s="34" t="s">
        <v>63</v>
      </c>
      <c r="E1" s="34" t="s">
        <v>64</v>
      </c>
      <c r="F1" s="34" t="s">
        <v>65</v>
      </c>
      <c r="G1" s="35" t="s">
        <v>66</v>
      </c>
      <c r="H1" s="35" t="s">
        <v>67</v>
      </c>
      <c r="I1" s="36" t="s">
        <v>68</v>
      </c>
      <c r="J1" s="36" t="s">
        <v>69</v>
      </c>
      <c r="K1" s="37" t="s">
        <v>70</v>
      </c>
      <c r="L1" s="37" t="s">
        <v>71</v>
      </c>
      <c r="M1" s="40" t="s">
        <v>72</v>
      </c>
      <c r="N1" s="40" t="s">
        <v>73</v>
      </c>
      <c r="O1" s="38" t="s">
        <v>74</v>
      </c>
      <c r="P1" s="38" t="s">
        <v>75</v>
      </c>
      <c r="Q1" s="38" t="s">
        <v>76</v>
      </c>
      <c r="R1" s="39" t="s">
        <v>77</v>
      </c>
      <c r="S1" s="39" t="s">
        <v>78</v>
      </c>
    </row>
    <row r="2" spans="1:19" ht="50.25" customHeight="1" x14ac:dyDescent="0.25">
      <c r="A2" s="26">
        <v>1</v>
      </c>
      <c r="B2" s="27">
        <v>31</v>
      </c>
      <c r="C2" s="27">
        <v>500</v>
      </c>
      <c r="D2" s="27">
        <v>16.100000000000001</v>
      </c>
      <c r="E2" s="27">
        <v>55</v>
      </c>
      <c r="F2" s="28">
        <f>C2*(E2-D2)</f>
        <v>19450</v>
      </c>
      <c r="G2" s="29">
        <f>(F2/(860*85%))*4</f>
        <v>106.42954856361149</v>
      </c>
      <c r="H2" s="29">
        <f>G2*B2</f>
        <v>3299.316005471956</v>
      </c>
      <c r="I2" s="30">
        <f>(F2/(8900*60%))*21.03</f>
        <v>76.59803370786517</v>
      </c>
      <c r="J2" s="30">
        <f>I2*B2</f>
        <v>2374.53904494382</v>
      </c>
      <c r="K2" s="31">
        <f>F2/(12000*60%)*43</f>
        <v>116.15972222222221</v>
      </c>
      <c r="L2" s="31">
        <f>K2*B2</f>
        <v>3600.9513888888887</v>
      </c>
      <c r="M2" s="41">
        <f>F2/(12820*45%)*32.8</f>
        <v>110.58415669960131</v>
      </c>
      <c r="N2" s="41">
        <f>M2*B2</f>
        <v>3428.1088576876405</v>
      </c>
      <c r="O2" s="32">
        <v>22</v>
      </c>
      <c r="P2" s="32">
        <f>F2/(860*85%)*4</f>
        <v>106.42954856361149</v>
      </c>
      <c r="Q2" s="32">
        <f>P2*O2</f>
        <v>2341.4500683994529</v>
      </c>
      <c r="R2" s="33">
        <f>(F2/(860*3))*0.875*4</f>
        <v>26.385658914728683</v>
      </c>
      <c r="S2" s="33">
        <f>R2*B2</f>
        <v>817.95542635658921</v>
      </c>
    </row>
    <row r="3" spans="1:19" ht="46.5" customHeight="1" x14ac:dyDescent="0.25">
      <c r="A3" s="26">
        <v>2</v>
      </c>
      <c r="B3" s="27">
        <v>28</v>
      </c>
      <c r="C3" s="27">
        <v>500</v>
      </c>
      <c r="D3" s="27">
        <v>16.5</v>
      </c>
      <c r="E3" s="27">
        <v>55</v>
      </c>
      <c r="F3" s="28">
        <f t="shared" ref="F3:F13" si="0">C3*(E3-D3)</f>
        <v>19250</v>
      </c>
      <c r="G3" s="29">
        <f t="shared" ref="G3:G13" si="1">(F3/(860*85%))*4</f>
        <v>105.33515731874145</v>
      </c>
      <c r="H3" s="29">
        <f t="shared" ref="H3:H13" si="2">G3*B3</f>
        <v>2949.3844049247605</v>
      </c>
      <c r="I3" s="30">
        <f t="shared" ref="I3:I13" si="3">(F3/(8900*60%))*21.03</f>
        <v>75.81039325842697</v>
      </c>
      <c r="J3" s="30">
        <f t="shared" ref="J3:J13" si="4">I3*B3</f>
        <v>2122.6910112359551</v>
      </c>
      <c r="K3" s="31">
        <f t="shared" ref="K3:K13" si="5">F3/(12000*60%)*43</f>
        <v>114.96527777777779</v>
      </c>
      <c r="L3" s="31">
        <f t="shared" ref="L3:L13" si="6">K3*B3</f>
        <v>3219.0277777777778</v>
      </c>
      <c r="M3" s="41">
        <f t="shared" ref="M3:M13" si="7">F3/(12820*45%)*32.8</f>
        <v>109.44704454844859</v>
      </c>
      <c r="N3" s="41">
        <f t="shared" ref="N3:N13" si="8">M3*B3</f>
        <v>3064.5172473565603</v>
      </c>
      <c r="O3" s="32">
        <v>22</v>
      </c>
      <c r="P3" s="32">
        <f t="shared" ref="P3:P13" si="9">F3/(860*85%)*4</f>
        <v>105.33515731874145</v>
      </c>
      <c r="Q3" s="32">
        <f t="shared" ref="Q3:Q13" si="10">P3*O3</f>
        <v>2317.373461012312</v>
      </c>
      <c r="R3" s="33">
        <f t="shared" ref="R3:R13" si="11">(F3/(860*3))*0.875*4</f>
        <v>26.114341085271317</v>
      </c>
      <c r="S3" s="33">
        <f t="shared" ref="S3:S13" si="12">R3*B3</f>
        <v>731.20155038759685</v>
      </c>
    </row>
    <row r="4" spans="1:19" ht="42.75" customHeight="1" x14ac:dyDescent="0.25">
      <c r="A4" s="26">
        <v>3</v>
      </c>
      <c r="B4" s="27">
        <v>31</v>
      </c>
      <c r="C4" s="27">
        <v>500</v>
      </c>
      <c r="D4" s="27">
        <v>18.5</v>
      </c>
      <c r="E4" s="27">
        <v>55</v>
      </c>
      <c r="F4" s="28">
        <f t="shared" si="0"/>
        <v>18250</v>
      </c>
      <c r="G4" s="29">
        <f t="shared" si="1"/>
        <v>99.863201094391243</v>
      </c>
      <c r="H4" s="29">
        <f t="shared" si="2"/>
        <v>3095.7592339261287</v>
      </c>
      <c r="I4" s="30">
        <f t="shared" si="3"/>
        <v>71.872191011235955</v>
      </c>
      <c r="J4" s="30">
        <f t="shared" si="4"/>
        <v>2228.0379213483147</v>
      </c>
      <c r="K4" s="31">
        <f t="shared" si="5"/>
        <v>108.99305555555556</v>
      </c>
      <c r="L4" s="31">
        <f t="shared" si="6"/>
        <v>3378.7847222222222</v>
      </c>
      <c r="M4" s="41">
        <f t="shared" si="7"/>
        <v>103.76148379268503</v>
      </c>
      <c r="N4" s="41">
        <f t="shared" si="8"/>
        <v>3216.605997573236</v>
      </c>
      <c r="O4" s="32">
        <v>18</v>
      </c>
      <c r="P4" s="32">
        <f t="shared" si="9"/>
        <v>99.863201094391243</v>
      </c>
      <c r="Q4" s="32">
        <f t="shared" si="10"/>
        <v>1797.5376196990424</v>
      </c>
      <c r="R4" s="33">
        <f t="shared" si="11"/>
        <v>24.757751937984498</v>
      </c>
      <c r="S4" s="33">
        <f t="shared" si="12"/>
        <v>767.49031007751944</v>
      </c>
    </row>
    <row r="5" spans="1:19" ht="45.75" customHeight="1" x14ac:dyDescent="0.25">
      <c r="A5" s="26">
        <v>4</v>
      </c>
      <c r="B5" s="27">
        <v>30</v>
      </c>
      <c r="C5" s="27">
        <v>500</v>
      </c>
      <c r="D5" s="27">
        <v>21.9</v>
      </c>
      <c r="E5" s="27">
        <v>55</v>
      </c>
      <c r="F5" s="28">
        <f t="shared" si="0"/>
        <v>16550</v>
      </c>
      <c r="G5" s="29">
        <f t="shared" si="1"/>
        <v>90.560875512995892</v>
      </c>
      <c r="H5" s="29">
        <f t="shared" si="2"/>
        <v>2716.8262653898769</v>
      </c>
      <c r="I5" s="30">
        <f t="shared" si="3"/>
        <v>65.177247191011247</v>
      </c>
      <c r="J5" s="30">
        <f t="shared" si="4"/>
        <v>1955.3174157303374</v>
      </c>
      <c r="K5" s="31">
        <f t="shared" si="5"/>
        <v>98.840277777777786</v>
      </c>
      <c r="L5" s="31">
        <f t="shared" si="6"/>
        <v>2965.2083333333335</v>
      </c>
      <c r="M5" s="41">
        <f t="shared" si="7"/>
        <v>94.096030507886979</v>
      </c>
      <c r="N5" s="41">
        <f t="shared" si="8"/>
        <v>2822.8809152366093</v>
      </c>
      <c r="O5" s="32">
        <v>24</v>
      </c>
      <c r="P5" s="32">
        <f t="shared" si="9"/>
        <v>90.560875512995892</v>
      </c>
      <c r="Q5" s="32">
        <f t="shared" si="10"/>
        <v>2173.4610123119014</v>
      </c>
      <c r="R5" s="33">
        <f t="shared" si="11"/>
        <v>22.4515503875969</v>
      </c>
      <c r="S5" s="33">
        <f t="shared" si="12"/>
        <v>673.54651162790697</v>
      </c>
    </row>
    <row r="6" spans="1:19" ht="44.25" customHeight="1" x14ac:dyDescent="0.25">
      <c r="A6" s="26">
        <v>5</v>
      </c>
      <c r="B6" s="27">
        <v>31</v>
      </c>
      <c r="C6" s="27">
        <v>500</v>
      </c>
      <c r="D6" s="27">
        <v>25.2</v>
      </c>
      <c r="E6" s="27">
        <v>55</v>
      </c>
      <c r="F6" s="28">
        <f t="shared" si="0"/>
        <v>14900</v>
      </c>
      <c r="G6" s="29">
        <f t="shared" si="1"/>
        <v>81.532147742818054</v>
      </c>
      <c r="H6" s="29">
        <f t="shared" si="2"/>
        <v>2527.4965800273599</v>
      </c>
      <c r="I6" s="30">
        <f t="shared" si="3"/>
        <v>58.679213483146071</v>
      </c>
      <c r="J6" s="30">
        <f t="shared" si="4"/>
        <v>1819.0556179775283</v>
      </c>
      <c r="K6" s="31">
        <f t="shared" si="5"/>
        <v>88.986111111111114</v>
      </c>
      <c r="L6" s="31">
        <f t="shared" si="6"/>
        <v>2758.5694444444443</v>
      </c>
      <c r="M6" s="41">
        <f t="shared" si="7"/>
        <v>84.714855260877087</v>
      </c>
      <c r="N6" s="41">
        <f t="shared" si="8"/>
        <v>2626.1605130871899</v>
      </c>
      <c r="O6" s="32">
        <v>18</v>
      </c>
      <c r="P6" s="32">
        <f t="shared" si="9"/>
        <v>81.532147742818054</v>
      </c>
      <c r="Q6" s="32">
        <f t="shared" si="10"/>
        <v>1467.5786593707251</v>
      </c>
      <c r="R6" s="33">
        <f t="shared" si="11"/>
        <v>20.213178294573641</v>
      </c>
      <c r="S6" s="33">
        <f t="shared" si="12"/>
        <v>626.60852713178292</v>
      </c>
    </row>
    <row r="7" spans="1:19" ht="42.75" customHeight="1" x14ac:dyDescent="0.25">
      <c r="A7" s="26">
        <v>6</v>
      </c>
      <c r="B7" s="27">
        <v>30</v>
      </c>
      <c r="C7" s="27">
        <v>500</v>
      </c>
      <c r="D7" s="27">
        <v>27.7</v>
      </c>
      <c r="E7" s="27">
        <v>55</v>
      </c>
      <c r="F7" s="28">
        <f t="shared" si="0"/>
        <v>13650</v>
      </c>
      <c r="G7" s="29">
        <f t="shared" si="1"/>
        <v>74.692202462380294</v>
      </c>
      <c r="H7" s="29">
        <f t="shared" si="2"/>
        <v>2240.7660738714089</v>
      </c>
      <c r="I7" s="30">
        <f t="shared" si="3"/>
        <v>53.756460674157303</v>
      </c>
      <c r="J7" s="30">
        <f t="shared" si="4"/>
        <v>1612.693820224719</v>
      </c>
      <c r="K7" s="31">
        <f t="shared" si="5"/>
        <v>81.520833333333329</v>
      </c>
      <c r="L7" s="31">
        <f t="shared" si="6"/>
        <v>2445.625</v>
      </c>
      <c r="M7" s="41">
        <f t="shared" si="7"/>
        <v>77.607904316172636</v>
      </c>
      <c r="N7" s="41">
        <f t="shared" si="8"/>
        <v>2328.2371294851791</v>
      </c>
      <c r="O7" s="32">
        <v>20</v>
      </c>
      <c r="P7" s="32">
        <f t="shared" si="9"/>
        <v>74.692202462380294</v>
      </c>
      <c r="Q7" s="32">
        <f t="shared" si="10"/>
        <v>1493.8440492476059</v>
      </c>
      <c r="R7" s="33">
        <f t="shared" si="11"/>
        <v>18.517441860465116</v>
      </c>
      <c r="S7" s="33">
        <f t="shared" si="12"/>
        <v>555.52325581395348</v>
      </c>
    </row>
    <row r="8" spans="1:19" ht="42" customHeight="1" x14ac:dyDescent="0.25">
      <c r="A8" s="26">
        <v>7</v>
      </c>
      <c r="B8" s="27">
        <v>31</v>
      </c>
      <c r="C8" s="27">
        <v>500</v>
      </c>
      <c r="D8" s="27">
        <v>29.6</v>
      </c>
      <c r="E8" s="27">
        <v>55</v>
      </c>
      <c r="F8" s="28">
        <f t="shared" si="0"/>
        <v>12700</v>
      </c>
      <c r="G8" s="29">
        <f t="shared" si="1"/>
        <v>69.493844049247599</v>
      </c>
      <c r="H8" s="29">
        <f t="shared" si="2"/>
        <v>2154.3091655266758</v>
      </c>
      <c r="I8" s="30">
        <f t="shared" si="3"/>
        <v>50.015168539325842</v>
      </c>
      <c r="J8" s="30">
        <f t="shared" si="4"/>
        <v>1550.470224719101</v>
      </c>
      <c r="K8" s="31">
        <f t="shared" si="5"/>
        <v>75.847222222222214</v>
      </c>
      <c r="L8" s="31">
        <f t="shared" si="6"/>
        <v>2351.2638888888887</v>
      </c>
      <c r="M8" s="41">
        <f t="shared" si="7"/>
        <v>72.206621598197259</v>
      </c>
      <c r="N8" s="41">
        <f t="shared" si="8"/>
        <v>2238.4052695441151</v>
      </c>
      <c r="O8" s="32">
        <v>10</v>
      </c>
      <c r="P8" s="32">
        <f t="shared" si="9"/>
        <v>69.493844049247599</v>
      </c>
      <c r="Q8" s="32">
        <f t="shared" si="10"/>
        <v>694.93844049247605</v>
      </c>
      <c r="R8" s="33">
        <f t="shared" si="11"/>
        <v>17.228682170542633</v>
      </c>
      <c r="S8" s="33">
        <f t="shared" si="12"/>
        <v>534.08914728682169</v>
      </c>
    </row>
    <row r="9" spans="1:19" ht="42" customHeight="1" x14ac:dyDescent="0.25">
      <c r="A9" s="26">
        <v>8</v>
      </c>
      <c r="B9" s="27">
        <v>31</v>
      </c>
      <c r="C9" s="27">
        <v>500</v>
      </c>
      <c r="D9" s="27">
        <v>29.2</v>
      </c>
      <c r="E9" s="27">
        <v>55</v>
      </c>
      <c r="F9" s="28">
        <f t="shared" si="0"/>
        <v>12900</v>
      </c>
      <c r="G9" s="29">
        <f t="shared" si="1"/>
        <v>70.588235294117652</v>
      </c>
      <c r="H9" s="29">
        <f t="shared" si="2"/>
        <v>2188.2352941176473</v>
      </c>
      <c r="I9" s="30">
        <f t="shared" si="3"/>
        <v>50.802808988764049</v>
      </c>
      <c r="J9" s="30">
        <f t="shared" si="4"/>
        <v>1574.8870786516854</v>
      </c>
      <c r="K9" s="31">
        <f t="shared" si="5"/>
        <v>77.041666666666671</v>
      </c>
      <c r="L9" s="31">
        <f t="shared" si="6"/>
        <v>2388.291666666667</v>
      </c>
      <c r="M9" s="41">
        <f t="shared" si="7"/>
        <v>73.343733749349965</v>
      </c>
      <c r="N9" s="41">
        <f t="shared" si="8"/>
        <v>2273.6557462298488</v>
      </c>
      <c r="O9" s="32">
        <v>18</v>
      </c>
      <c r="P9" s="32">
        <f t="shared" si="9"/>
        <v>70.588235294117652</v>
      </c>
      <c r="Q9" s="32">
        <f t="shared" si="10"/>
        <v>1270.5882352941178</v>
      </c>
      <c r="R9" s="33">
        <f t="shared" si="11"/>
        <v>17.5</v>
      </c>
      <c r="S9" s="33">
        <f t="shared" si="12"/>
        <v>542.5</v>
      </c>
    </row>
    <row r="10" spans="1:19" ht="36.75" customHeight="1" x14ac:dyDescent="0.25">
      <c r="A10" s="26">
        <v>9</v>
      </c>
      <c r="B10" s="27">
        <v>30</v>
      </c>
      <c r="C10" s="27">
        <v>500</v>
      </c>
      <c r="D10" s="27">
        <v>27.4</v>
      </c>
      <c r="E10" s="27">
        <v>55</v>
      </c>
      <c r="F10" s="28">
        <f t="shared" si="0"/>
        <v>13800</v>
      </c>
      <c r="G10" s="29">
        <f t="shared" si="1"/>
        <v>75.512995896032834</v>
      </c>
      <c r="H10" s="29">
        <f t="shared" si="2"/>
        <v>2265.389876880985</v>
      </c>
      <c r="I10" s="30">
        <f t="shared" si="3"/>
        <v>54.347191011235957</v>
      </c>
      <c r="J10" s="30">
        <f t="shared" si="4"/>
        <v>1630.4157303370787</v>
      </c>
      <c r="K10" s="31">
        <f t="shared" si="5"/>
        <v>82.416666666666671</v>
      </c>
      <c r="L10" s="31">
        <f t="shared" si="6"/>
        <v>2472.5</v>
      </c>
      <c r="M10" s="41">
        <f t="shared" si="7"/>
        <v>78.460738429537187</v>
      </c>
      <c r="N10" s="41">
        <f t="shared" si="8"/>
        <v>2353.8221528861154</v>
      </c>
      <c r="O10" s="32">
        <v>13</v>
      </c>
      <c r="P10" s="32">
        <f t="shared" si="9"/>
        <v>75.512995896032834</v>
      </c>
      <c r="Q10" s="32">
        <f t="shared" si="10"/>
        <v>981.66894664842687</v>
      </c>
      <c r="R10" s="33">
        <f t="shared" si="11"/>
        <v>18.720930232558139</v>
      </c>
      <c r="S10" s="33">
        <f t="shared" si="12"/>
        <v>561.62790697674416</v>
      </c>
    </row>
    <row r="11" spans="1:19" ht="42" customHeight="1" x14ac:dyDescent="0.25">
      <c r="A11" s="26">
        <v>10</v>
      </c>
      <c r="B11" s="27">
        <v>31</v>
      </c>
      <c r="C11" s="27">
        <v>500</v>
      </c>
      <c r="D11" s="27">
        <v>24.5</v>
      </c>
      <c r="E11" s="27">
        <v>55</v>
      </c>
      <c r="F11" s="28">
        <f t="shared" si="0"/>
        <v>15250</v>
      </c>
      <c r="G11" s="29">
        <f t="shared" si="1"/>
        <v>83.447332421340633</v>
      </c>
      <c r="H11" s="29">
        <f t="shared" si="2"/>
        <v>2586.8673050615598</v>
      </c>
      <c r="I11" s="30">
        <f t="shared" si="3"/>
        <v>60.057584269662932</v>
      </c>
      <c r="J11" s="30">
        <f t="shared" si="4"/>
        <v>1861.7851123595508</v>
      </c>
      <c r="K11" s="31">
        <f t="shared" si="5"/>
        <v>91.076388888888886</v>
      </c>
      <c r="L11" s="31">
        <f t="shared" si="6"/>
        <v>2823.3680555555557</v>
      </c>
      <c r="M11" s="41">
        <f t="shared" si="7"/>
        <v>86.704801525394345</v>
      </c>
      <c r="N11" s="41">
        <f t="shared" si="8"/>
        <v>2687.8488472872245</v>
      </c>
      <c r="O11" s="32">
        <v>9</v>
      </c>
      <c r="P11" s="32">
        <f t="shared" si="9"/>
        <v>83.447332421340633</v>
      </c>
      <c r="Q11" s="32">
        <f t="shared" si="10"/>
        <v>751.02599179206572</v>
      </c>
      <c r="R11" s="33">
        <f t="shared" si="11"/>
        <v>20.687984496124031</v>
      </c>
      <c r="S11" s="33">
        <f t="shared" si="12"/>
        <v>641.32751937984494</v>
      </c>
    </row>
    <row r="12" spans="1:19" ht="43.5" customHeight="1" x14ac:dyDescent="0.25">
      <c r="A12" s="26">
        <v>11</v>
      </c>
      <c r="B12" s="27">
        <v>30</v>
      </c>
      <c r="C12" s="27">
        <v>500</v>
      </c>
      <c r="D12" s="27">
        <v>21.5</v>
      </c>
      <c r="E12" s="27">
        <v>55</v>
      </c>
      <c r="F12" s="28">
        <f t="shared" si="0"/>
        <v>16750</v>
      </c>
      <c r="G12" s="29">
        <f t="shared" si="1"/>
        <v>91.655266757865931</v>
      </c>
      <c r="H12" s="29">
        <f t="shared" si="2"/>
        <v>2749.6580027359778</v>
      </c>
      <c r="I12" s="30">
        <f t="shared" si="3"/>
        <v>65.964887640449433</v>
      </c>
      <c r="J12" s="30">
        <f t="shared" si="4"/>
        <v>1978.946629213483</v>
      </c>
      <c r="K12" s="31">
        <f t="shared" si="5"/>
        <v>100.03472222222221</v>
      </c>
      <c r="L12" s="31">
        <f t="shared" si="6"/>
        <v>3001.0416666666665</v>
      </c>
      <c r="M12" s="41">
        <f t="shared" si="7"/>
        <v>95.233142659039686</v>
      </c>
      <c r="N12" s="41">
        <f t="shared" si="8"/>
        <v>2856.9942797711906</v>
      </c>
      <c r="O12" s="32">
        <v>14</v>
      </c>
      <c r="P12" s="32">
        <f t="shared" si="9"/>
        <v>91.655266757865931</v>
      </c>
      <c r="Q12" s="32">
        <f t="shared" si="10"/>
        <v>1283.1737346101231</v>
      </c>
      <c r="R12" s="33">
        <f t="shared" si="11"/>
        <v>22.722868217054263</v>
      </c>
      <c r="S12" s="33">
        <f t="shared" si="12"/>
        <v>681.68604651162786</v>
      </c>
    </row>
    <row r="13" spans="1:19" ht="46.5" customHeight="1" x14ac:dyDescent="0.25">
      <c r="A13" s="26">
        <v>12</v>
      </c>
      <c r="B13" s="27">
        <v>31</v>
      </c>
      <c r="C13" s="27">
        <v>500</v>
      </c>
      <c r="D13" s="27">
        <v>17.899999999999999</v>
      </c>
      <c r="E13" s="27">
        <v>55</v>
      </c>
      <c r="F13" s="28">
        <f t="shared" si="0"/>
        <v>18550</v>
      </c>
      <c r="G13" s="29">
        <f t="shared" si="1"/>
        <v>101.50478796169631</v>
      </c>
      <c r="H13" s="29">
        <f t="shared" si="2"/>
        <v>3146.6484268125855</v>
      </c>
      <c r="I13" s="30">
        <f t="shared" si="3"/>
        <v>73.053651685393262</v>
      </c>
      <c r="J13" s="30">
        <f t="shared" si="4"/>
        <v>2264.6632022471913</v>
      </c>
      <c r="K13" s="31">
        <f t="shared" si="5"/>
        <v>110.78472222222221</v>
      </c>
      <c r="L13" s="31">
        <f t="shared" si="6"/>
        <v>3434.3263888888887</v>
      </c>
      <c r="M13" s="41">
        <f t="shared" si="7"/>
        <v>105.4671520194141</v>
      </c>
      <c r="N13" s="41">
        <f t="shared" si="8"/>
        <v>3269.481712601837</v>
      </c>
      <c r="O13" s="32">
        <v>21</v>
      </c>
      <c r="P13" s="32">
        <f t="shared" si="9"/>
        <v>101.50478796169631</v>
      </c>
      <c r="Q13" s="32">
        <f t="shared" si="10"/>
        <v>2131.6005471956223</v>
      </c>
      <c r="R13" s="33">
        <f t="shared" si="11"/>
        <v>25.164728682170544</v>
      </c>
      <c r="S13" s="33">
        <f t="shared" si="12"/>
        <v>780.10658914728685</v>
      </c>
    </row>
    <row r="14" spans="1:19" ht="21" x14ac:dyDescent="0.25">
      <c r="A14" s="98" t="s">
        <v>79</v>
      </c>
      <c r="B14" s="99"/>
      <c r="C14" s="98"/>
      <c r="D14" s="100"/>
      <c r="E14" s="100"/>
      <c r="F14" s="99"/>
      <c r="G14" s="101">
        <f>SUM(H2:H13)</f>
        <v>31920.656634746923</v>
      </c>
      <c r="H14" s="102"/>
      <c r="I14" s="103">
        <f>SUM(J2:J13)</f>
        <v>22973.502808988764</v>
      </c>
      <c r="J14" s="104"/>
      <c r="K14" s="105">
        <f>SUM(L2:L13)</f>
        <v>34838.958333333336</v>
      </c>
      <c r="L14" s="106"/>
      <c r="M14" s="107">
        <f>SUM(N2:N13)</f>
        <v>33166.71866874674</v>
      </c>
      <c r="N14" s="108"/>
      <c r="O14" s="79">
        <f>SUM(Q2:Q13)</f>
        <v>18704.240766073872</v>
      </c>
      <c r="P14" s="80"/>
      <c r="Q14" s="81"/>
      <c r="R14" s="82">
        <f>SUM(S2:S13)</f>
        <v>7913.6627906976746</v>
      </c>
      <c r="S14" s="83"/>
    </row>
    <row r="15" spans="1:19" ht="24" customHeight="1" x14ac:dyDescent="0.25">
      <c r="A15" s="84" t="s">
        <v>80</v>
      </c>
      <c r="B15" s="85"/>
      <c r="C15" s="64" t="s">
        <v>81</v>
      </c>
      <c r="D15" s="65"/>
      <c r="E15" s="65"/>
      <c r="F15" s="65"/>
      <c r="G15" s="65"/>
      <c r="H15" s="65"/>
      <c r="I15" s="65"/>
      <c r="J15" s="65"/>
      <c r="K15" s="65"/>
      <c r="L15" s="90" t="s">
        <v>82</v>
      </c>
      <c r="M15" s="90"/>
      <c r="N15" s="90"/>
      <c r="O15" s="90"/>
      <c r="P15" s="90"/>
      <c r="Q15" s="90"/>
      <c r="R15" s="90"/>
      <c r="S15" s="91"/>
    </row>
    <row r="16" spans="1:19" ht="25.5" customHeight="1" x14ac:dyDescent="0.25">
      <c r="A16" s="86"/>
      <c r="B16" s="87"/>
      <c r="C16" s="69" t="s">
        <v>83</v>
      </c>
      <c r="D16" s="70"/>
      <c r="E16" s="70"/>
      <c r="F16" s="70"/>
      <c r="G16" s="70"/>
      <c r="H16" s="70"/>
      <c r="I16" s="70"/>
      <c r="J16" s="70"/>
      <c r="K16" s="70"/>
      <c r="L16" s="92"/>
      <c r="M16" s="92"/>
      <c r="N16" s="92"/>
      <c r="O16" s="92"/>
      <c r="P16" s="92"/>
      <c r="Q16" s="92"/>
      <c r="R16" s="92"/>
      <c r="S16" s="93"/>
    </row>
    <row r="17" spans="1:19" ht="23.25" customHeight="1" x14ac:dyDescent="0.25">
      <c r="A17" s="86"/>
      <c r="B17" s="87"/>
      <c r="C17" s="71" t="s">
        <v>84</v>
      </c>
      <c r="D17" s="72"/>
      <c r="E17" s="72"/>
      <c r="F17" s="72"/>
      <c r="G17" s="72"/>
      <c r="H17" s="72"/>
      <c r="I17" s="72"/>
      <c r="J17" s="72"/>
      <c r="K17" s="72"/>
      <c r="L17" s="92"/>
      <c r="M17" s="92"/>
      <c r="N17" s="92"/>
      <c r="O17" s="92"/>
      <c r="P17" s="92"/>
      <c r="Q17" s="92"/>
      <c r="R17" s="92"/>
      <c r="S17" s="93"/>
    </row>
    <row r="18" spans="1:19" ht="27" customHeight="1" x14ac:dyDescent="0.25">
      <c r="A18" s="86"/>
      <c r="B18" s="87"/>
      <c r="C18" s="96" t="s">
        <v>85</v>
      </c>
      <c r="D18" s="97"/>
      <c r="E18" s="97"/>
      <c r="F18" s="97"/>
      <c r="G18" s="97"/>
      <c r="H18" s="97"/>
      <c r="I18" s="97"/>
      <c r="J18" s="97"/>
      <c r="K18" s="97"/>
      <c r="L18" s="92"/>
      <c r="M18" s="92"/>
      <c r="N18" s="92"/>
      <c r="O18" s="92"/>
      <c r="P18" s="92"/>
      <c r="Q18" s="92"/>
      <c r="R18" s="92"/>
      <c r="S18" s="93"/>
    </row>
    <row r="19" spans="1:19" ht="28.5" customHeight="1" x14ac:dyDescent="0.25">
      <c r="A19" s="86"/>
      <c r="B19" s="87"/>
      <c r="C19" s="75" t="s">
        <v>86</v>
      </c>
      <c r="D19" s="76"/>
      <c r="E19" s="76"/>
      <c r="F19" s="76"/>
      <c r="G19" s="76"/>
      <c r="H19" s="76"/>
      <c r="I19" s="76"/>
      <c r="J19" s="76"/>
      <c r="K19" s="76"/>
      <c r="L19" s="92"/>
      <c r="M19" s="92"/>
      <c r="N19" s="92"/>
      <c r="O19" s="92"/>
      <c r="P19" s="92"/>
      <c r="Q19" s="92"/>
      <c r="R19" s="92"/>
      <c r="S19" s="93"/>
    </row>
    <row r="20" spans="1:19" ht="30.75" customHeight="1" x14ac:dyDescent="0.25">
      <c r="A20" s="88"/>
      <c r="B20" s="89"/>
      <c r="C20" s="77" t="s">
        <v>87</v>
      </c>
      <c r="D20" s="78"/>
      <c r="E20" s="78"/>
      <c r="F20" s="78"/>
      <c r="G20" s="78"/>
      <c r="H20" s="78"/>
      <c r="I20" s="78"/>
      <c r="J20" s="78"/>
      <c r="K20" s="78"/>
      <c r="L20" s="94"/>
      <c r="M20" s="94"/>
      <c r="N20" s="94"/>
      <c r="O20" s="94"/>
      <c r="P20" s="94"/>
      <c r="Q20" s="94"/>
      <c r="R20" s="94"/>
      <c r="S20" s="95"/>
    </row>
    <row r="22" spans="1:19" x14ac:dyDescent="0.25">
      <c r="C22" s="43"/>
    </row>
  </sheetData>
  <mergeCells count="16">
    <mergeCell ref="O14:Q14"/>
    <mergeCell ref="R14:S14"/>
    <mergeCell ref="A15:B20"/>
    <mergeCell ref="C15:K15"/>
    <mergeCell ref="L15:S20"/>
    <mergeCell ref="C16:K16"/>
    <mergeCell ref="C17:K17"/>
    <mergeCell ref="C18:K18"/>
    <mergeCell ref="C19:K19"/>
    <mergeCell ref="C20:K20"/>
    <mergeCell ref="A14:B14"/>
    <mergeCell ref="C14:F14"/>
    <mergeCell ref="G14:H14"/>
    <mergeCell ref="I14:J14"/>
    <mergeCell ref="K14:L14"/>
    <mergeCell ref="M14:N14"/>
  </mergeCells>
  <phoneticPr fontId="1" type="noConversion"/>
  <pageMargins left="7.874015748031496E-2" right="7.874015748031496E-2" top="7.874015748031496E-2" bottom="7.874015748031496E-2" header="0.31496062992125984" footer="0.31496062992125984"/>
  <pageSetup paperSize="9" scale="8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workbookViewId="0">
      <selection activeCell="K15" sqref="K15"/>
    </sheetView>
  </sheetViews>
  <sheetFormatPr defaultRowHeight="16.5" x14ac:dyDescent="0.25"/>
  <sheetData>
    <row r="1" spans="1:15" x14ac:dyDescent="0.25">
      <c r="A1" s="18" t="s">
        <v>28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 t="s">
        <v>29</v>
      </c>
      <c r="O1" s="20"/>
    </row>
    <row r="2" spans="1:15" ht="33" x14ac:dyDescent="0.25">
      <c r="A2" s="21" t="s">
        <v>30</v>
      </c>
      <c r="B2" s="21" t="s">
        <v>31</v>
      </c>
      <c r="C2" s="21" t="s">
        <v>32</v>
      </c>
      <c r="D2" s="21" t="s">
        <v>33</v>
      </c>
      <c r="E2" s="21" t="s">
        <v>34</v>
      </c>
      <c r="F2" s="21" t="s">
        <v>35</v>
      </c>
      <c r="G2" s="21" t="s">
        <v>36</v>
      </c>
      <c r="H2" s="21" t="s">
        <v>37</v>
      </c>
      <c r="I2" s="21" t="s">
        <v>38</v>
      </c>
      <c r="J2" s="21" t="s">
        <v>39</v>
      </c>
      <c r="K2" s="21" t="s">
        <v>40</v>
      </c>
      <c r="L2" s="21" t="s">
        <v>41</v>
      </c>
      <c r="M2" s="21" t="s">
        <v>42</v>
      </c>
      <c r="N2" s="21" t="s">
        <v>43</v>
      </c>
      <c r="O2" s="21" t="s">
        <v>44</v>
      </c>
    </row>
    <row r="3" spans="1:15" x14ac:dyDescent="0.25">
      <c r="A3" s="22" t="s">
        <v>45</v>
      </c>
      <c r="B3" s="23">
        <v>16.100000000000001</v>
      </c>
      <c r="C3" s="23">
        <v>16.5</v>
      </c>
      <c r="D3" s="23">
        <v>18.5</v>
      </c>
      <c r="E3" s="23">
        <v>21.9</v>
      </c>
      <c r="F3" s="23">
        <v>25.2</v>
      </c>
      <c r="G3" s="23">
        <v>27.7</v>
      </c>
      <c r="H3" s="23">
        <v>29.6</v>
      </c>
      <c r="I3" s="23">
        <v>29.2</v>
      </c>
      <c r="J3" s="23">
        <v>27.4</v>
      </c>
      <c r="K3" s="23">
        <v>24.5</v>
      </c>
      <c r="L3" s="23">
        <v>21.5</v>
      </c>
      <c r="M3" s="23">
        <v>17.899999999999999</v>
      </c>
      <c r="N3" s="23">
        <v>23</v>
      </c>
      <c r="O3" s="23" t="s">
        <v>46</v>
      </c>
    </row>
    <row r="4" spans="1:15" x14ac:dyDescent="0.25">
      <c r="A4" s="22" t="s">
        <v>47</v>
      </c>
      <c r="B4" s="23">
        <v>16.600000000000001</v>
      </c>
      <c r="C4" s="23">
        <v>17.3</v>
      </c>
      <c r="D4" s="23">
        <v>19.600000000000001</v>
      </c>
      <c r="E4" s="23">
        <v>23.1</v>
      </c>
      <c r="F4" s="23">
        <v>26</v>
      </c>
      <c r="G4" s="23">
        <v>27.6</v>
      </c>
      <c r="H4" s="23">
        <v>28.6</v>
      </c>
      <c r="I4" s="23">
        <v>28.3</v>
      </c>
      <c r="J4" s="23">
        <v>27.4</v>
      </c>
      <c r="K4" s="23">
        <v>25.2</v>
      </c>
      <c r="L4" s="23">
        <v>21.9</v>
      </c>
      <c r="M4" s="23">
        <v>18.100000000000001</v>
      </c>
      <c r="N4" s="23">
        <v>23.3</v>
      </c>
      <c r="O4" s="23" t="s">
        <v>46</v>
      </c>
    </row>
    <row r="5" spans="1:15" x14ac:dyDescent="0.25">
      <c r="A5" s="22" t="s">
        <v>48</v>
      </c>
      <c r="B5" s="23">
        <v>19.3</v>
      </c>
      <c r="C5" s="23">
        <v>20.3</v>
      </c>
      <c r="D5" s="23">
        <v>22.6</v>
      </c>
      <c r="E5" s="23">
        <v>25.4</v>
      </c>
      <c r="F5" s="23">
        <v>27.5</v>
      </c>
      <c r="G5" s="23">
        <v>28.5</v>
      </c>
      <c r="H5" s="23">
        <v>29.2</v>
      </c>
      <c r="I5" s="23">
        <v>28.7</v>
      </c>
      <c r="J5" s="23">
        <v>28.1</v>
      </c>
      <c r="K5" s="23">
        <v>26.7</v>
      </c>
      <c r="L5" s="23">
        <v>24</v>
      </c>
      <c r="M5" s="23">
        <v>20.6</v>
      </c>
      <c r="N5" s="23">
        <v>25.1</v>
      </c>
      <c r="O5" s="23" t="s">
        <v>46</v>
      </c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47" t="s">
        <v>59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1"/>
      <c r="O7" s="1"/>
    </row>
    <row r="8" spans="1:15" x14ac:dyDescent="0.25">
      <c r="A8" s="24" t="s">
        <v>49</v>
      </c>
      <c r="B8" s="46" t="s">
        <v>31</v>
      </c>
      <c r="C8" s="46" t="s">
        <v>32</v>
      </c>
      <c r="D8" s="46" t="s">
        <v>33</v>
      </c>
      <c r="E8" s="46" t="s">
        <v>34</v>
      </c>
      <c r="F8" s="46" t="s">
        <v>35</v>
      </c>
      <c r="G8" s="46" t="s">
        <v>36</v>
      </c>
      <c r="H8" s="46" t="s">
        <v>37</v>
      </c>
      <c r="I8" s="46" t="s">
        <v>38</v>
      </c>
      <c r="J8" s="46" t="s">
        <v>39</v>
      </c>
      <c r="K8" s="46" t="s">
        <v>40</v>
      </c>
      <c r="L8" s="46" t="s">
        <v>41</v>
      </c>
      <c r="M8" s="46" t="s">
        <v>42</v>
      </c>
      <c r="N8" s="1"/>
      <c r="O8" s="1"/>
    </row>
    <row r="9" spans="1:15" x14ac:dyDescent="0.25">
      <c r="A9" s="24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1"/>
      <c r="O9" s="1"/>
    </row>
    <row r="10" spans="1:15" x14ac:dyDescent="0.25">
      <c r="A10" s="24" t="s">
        <v>50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1"/>
      <c r="O10" s="1"/>
    </row>
    <row r="11" spans="1:15" x14ac:dyDescent="0.25">
      <c r="A11" s="21">
        <v>1</v>
      </c>
      <c r="B11" s="23" t="s">
        <v>51</v>
      </c>
      <c r="C11" s="23" t="s">
        <v>52</v>
      </c>
      <c r="D11" s="23" t="s">
        <v>52</v>
      </c>
      <c r="E11" s="23" t="s">
        <v>51</v>
      </c>
      <c r="F11" s="23" t="s">
        <v>51</v>
      </c>
      <c r="G11" s="23" t="s">
        <v>51</v>
      </c>
      <c r="H11" s="23" t="s">
        <v>51</v>
      </c>
      <c r="I11" s="23">
        <v>89</v>
      </c>
      <c r="J11" s="23" t="s">
        <v>51</v>
      </c>
      <c r="K11" s="23" t="s">
        <v>51</v>
      </c>
      <c r="L11" s="23" t="s">
        <v>51</v>
      </c>
      <c r="M11" s="23">
        <v>40</v>
      </c>
      <c r="N11" s="1"/>
      <c r="O11" s="1"/>
    </row>
    <row r="12" spans="1:15" x14ac:dyDescent="0.25">
      <c r="A12" s="21">
        <v>2</v>
      </c>
      <c r="B12" s="25" t="s">
        <v>51</v>
      </c>
      <c r="C12" s="25">
        <v>0.5</v>
      </c>
      <c r="D12" s="25" t="s">
        <v>51</v>
      </c>
      <c r="E12" s="25" t="s">
        <v>51</v>
      </c>
      <c r="F12" s="25">
        <v>32</v>
      </c>
      <c r="G12" s="25">
        <v>1.1000000000000001</v>
      </c>
      <c r="H12" s="25" t="s">
        <v>51</v>
      </c>
      <c r="I12" s="25">
        <v>158</v>
      </c>
      <c r="J12" s="25" t="s">
        <v>51</v>
      </c>
      <c r="K12" s="25" t="s">
        <v>51</v>
      </c>
      <c r="L12" s="25" t="s">
        <v>51</v>
      </c>
      <c r="M12" s="25">
        <v>26</v>
      </c>
      <c r="N12" s="1"/>
      <c r="O12" s="1"/>
    </row>
    <row r="13" spans="1:15" x14ac:dyDescent="0.25">
      <c r="A13" s="21">
        <v>3</v>
      </c>
      <c r="B13" s="23" t="s">
        <v>52</v>
      </c>
      <c r="C13" s="23">
        <v>11.5</v>
      </c>
      <c r="D13" s="23">
        <v>0.2</v>
      </c>
      <c r="E13" s="23" t="s">
        <v>51</v>
      </c>
      <c r="F13" s="23">
        <v>4</v>
      </c>
      <c r="G13" s="23" t="s">
        <v>52</v>
      </c>
      <c r="H13" s="23" t="s">
        <v>51</v>
      </c>
      <c r="I13" s="23">
        <v>11.5</v>
      </c>
      <c r="J13" s="23" t="s">
        <v>51</v>
      </c>
      <c r="K13" s="23" t="s">
        <v>51</v>
      </c>
      <c r="L13" s="23" t="s">
        <v>51</v>
      </c>
      <c r="M13" s="23">
        <v>1.5</v>
      </c>
      <c r="N13" s="1"/>
      <c r="O13" s="1"/>
    </row>
    <row r="14" spans="1:15" x14ac:dyDescent="0.25">
      <c r="A14" s="21">
        <v>4</v>
      </c>
      <c r="B14" s="25">
        <v>2</v>
      </c>
      <c r="C14" s="25">
        <v>0.5</v>
      </c>
      <c r="D14" s="25" t="s">
        <v>51</v>
      </c>
      <c r="E14" s="25" t="s">
        <v>51</v>
      </c>
      <c r="F14" s="25">
        <v>38</v>
      </c>
      <c r="G14" s="25">
        <v>15</v>
      </c>
      <c r="H14" s="25" t="s">
        <v>51</v>
      </c>
      <c r="I14" s="25" t="s">
        <v>51</v>
      </c>
      <c r="J14" s="25" t="s">
        <v>51</v>
      </c>
      <c r="K14" s="25" t="s">
        <v>51</v>
      </c>
      <c r="L14" s="25" t="s">
        <v>51</v>
      </c>
      <c r="M14" s="25">
        <v>0.5</v>
      </c>
      <c r="N14" s="1"/>
      <c r="O14" s="1"/>
    </row>
    <row r="15" spans="1:15" x14ac:dyDescent="0.25">
      <c r="A15" s="21">
        <v>5</v>
      </c>
      <c r="B15" s="23">
        <v>13</v>
      </c>
      <c r="C15" s="23" t="s">
        <v>52</v>
      </c>
      <c r="D15" s="23">
        <v>3</v>
      </c>
      <c r="E15" s="23">
        <v>21.6</v>
      </c>
      <c r="F15" s="23" t="s">
        <v>51</v>
      </c>
      <c r="G15" s="23" t="s">
        <v>52</v>
      </c>
      <c r="H15" s="23" t="s">
        <v>51</v>
      </c>
      <c r="I15" s="23">
        <v>0.5</v>
      </c>
      <c r="J15" s="23" t="s">
        <v>51</v>
      </c>
      <c r="K15" s="23">
        <v>2</v>
      </c>
      <c r="L15" s="23" t="s">
        <v>52</v>
      </c>
      <c r="M15" s="23">
        <v>16.5</v>
      </c>
      <c r="N15" s="1"/>
      <c r="O15" s="1"/>
    </row>
    <row r="16" spans="1:15" x14ac:dyDescent="0.25">
      <c r="A16" s="21">
        <v>6</v>
      </c>
      <c r="B16" s="25">
        <v>36</v>
      </c>
      <c r="C16" s="25" t="s">
        <v>52</v>
      </c>
      <c r="D16" s="25" t="s">
        <v>51</v>
      </c>
      <c r="E16" s="25">
        <v>0.5</v>
      </c>
      <c r="F16" s="25" t="s">
        <v>51</v>
      </c>
      <c r="G16" s="25" t="s">
        <v>51</v>
      </c>
      <c r="H16" s="25">
        <v>1</v>
      </c>
      <c r="I16" s="25">
        <v>8</v>
      </c>
      <c r="J16" s="25" t="s">
        <v>51</v>
      </c>
      <c r="K16" s="25" t="s">
        <v>51</v>
      </c>
      <c r="L16" s="25" t="s">
        <v>51</v>
      </c>
      <c r="M16" s="25">
        <v>3</v>
      </c>
      <c r="N16" s="1"/>
      <c r="O16" s="1"/>
    </row>
    <row r="17" spans="1:15" x14ac:dyDescent="0.25">
      <c r="A17" s="21">
        <v>7</v>
      </c>
      <c r="B17" s="23" t="s">
        <v>52</v>
      </c>
      <c r="C17" s="23">
        <v>32</v>
      </c>
      <c r="D17" s="23">
        <v>1</v>
      </c>
      <c r="E17" s="23">
        <v>0.3</v>
      </c>
      <c r="F17" s="23" t="s">
        <v>51</v>
      </c>
      <c r="G17" s="23" t="s">
        <v>51</v>
      </c>
      <c r="H17" s="23" t="s">
        <v>51</v>
      </c>
      <c r="I17" s="23">
        <v>0.5</v>
      </c>
      <c r="J17" s="23">
        <v>0.5</v>
      </c>
      <c r="K17" s="23">
        <v>1.5</v>
      </c>
      <c r="L17" s="23" t="s">
        <v>51</v>
      </c>
      <c r="M17" s="23">
        <v>0.5</v>
      </c>
      <c r="N17" s="1"/>
      <c r="O17" s="1"/>
    </row>
    <row r="18" spans="1:15" x14ac:dyDescent="0.25">
      <c r="A18" s="21">
        <v>8</v>
      </c>
      <c r="B18" s="25">
        <v>1.5</v>
      </c>
      <c r="C18" s="25">
        <v>5</v>
      </c>
      <c r="D18" s="25">
        <v>2.5</v>
      </c>
      <c r="E18" s="25" t="s">
        <v>52</v>
      </c>
      <c r="F18" s="25" t="s">
        <v>51</v>
      </c>
      <c r="G18" s="25" t="s">
        <v>51</v>
      </c>
      <c r="H18" s="25" t="s">
        <v>51</v>
      </c>
      <c r="I18" s="25" t="s">
        <v>51</v>
      </c>
      <c r="J18" s="25" t="s">
        <v>51</v>
      </c>
      <c r="K18" s="25" t="s">
        <v>51</v>
      </c>
      <c r="L18" s="25" t="s">
        <v>51</v>
      </c>
      <c r="M18" s="25">
        <v>35</v>
      </c>
      <c r="N18" s="1"/>
      <c r="O18" s="1"/>
    </row>
    <row r="19" spans="1:15" x14ac:dyDescent="0.25">
      <c r="A19" s="21">
        <v>9</v>
      </c>
      <c r="B19" s="23" t="s">
        <v>51</v>
      </c>
      <c r="C19" s="23">
        <v>2.1</v>
      </c>
      <c r="D19" s="23">
        <v>18.5</v>
      </c>
      <c r="E19" s="23">
        <v>37</v>
      </c>
      <c r="F19" s="23">
        <v>2.5</v>
      </c>
      <c r="G19" s="23" t="s">
        <v>51</v>
      </c>
      <c r="H19" s="23" t="s">
        <v>51</v>
      </c>
      <c r="I19" s="23">
        <v>19</v>
      </c>
      <c r="J19" s="23" t="s">
        <v>51</v>
      </c>
      <c r="K19" s="23" t="s">
        <v>51</v>
      </c>
      <c r="L19" s="23" t="s">
        <v>51</v>
      </c>
      <c r="M19" s="23">
        <v>16.5</v>
      </c>
      <c r="N19" s="1"/>
      <c r="O19" s="1"/>
    </row>
    <row r="20" spans="1:15" x14ac:dyDescent="0.25">
      <c r="A20" s="21">
        <v>10</v>
      </c>
      <c r="B20" s="25" t="s">
        <v>51</v>
      </c>
      <c r="C20" s="25" t="s">
        <v>52</v>
      </c>
      <c r="D20" s="25">
        <v>6.2</v>
      </c>
      <c r="E20" s="25">
        <v>0.1</v>
      </c>
      <c r="F20" s="25">
        <v>25</v>
      </c>
      <c r="G20" s="25" t="s">
        <v>51</v>
      </c>
      <c r="H20" s="25" t="s">
        <v>51</v>
      </c>
      <c r="I20" s="25" t="s">
        <v>51</v>
      </c>
      <c r="J20" s="25" t="s">
        <v>51</v>
      </c>
      <c r="K20" s="25">
        <v>0.5</v>
      </c>
      <c r="L20" s="25">
        <v>0.2</v>
      </c>
      <c r="M20" s="25" t="s">
        <v>51</v>
      </c>
      <c r="N20" s="1"/>
      <c r="O20" s="1"/>
    </row>
    <row r="21" spans="1:15" x14ac:dyDescent="0.25">
      <c r="A21" s="21">
        <v>11</v>
      </c>
      <c r="B21" s="23" t="s">
        <v>52</v>
      </c>
      <c r="C21" s="23" t="s">
        <v>52</v>
      </c>
      <c r="D21" s="23">
        <v>3</v>
      </c>
      <c r="E21" s="23">
        <v>0.5</v>
      </c>
      <c r="F21" s="23">
        <v>2.8</v>
      </c>
      <c r="G21" s="23">
        <v>61</v>
      </c>
      <c r="H21" s="23" t="s">
        <v>51</v>
      </c>
      <c r="I21" s="23">
        <v>0.4</v>
      </c>
      <c r="J21" s="23" t="s">
        <v>51</v>
      </c>
      <c r="K21" s="23" t="s">
        <v>52</v>
      </c>
      <c r="L21" s="23">
        <v>7</v>
      </c>
      <c r="M21" s="23">
        <v>11</v>
      </c>
      <c r="N21" s="1"/>
      <c r="O21" s="1"/>
    </row>
    <row r="22" spans="1:15" x14ac:dyDescent="0.25">
      <c r="A22" s="21">
        <v>12</v>
      </c>
      <c r="B22" s="25" t="s">
        <v>52</v>
      </c>
      <c r="C22" s="25" t="s">
        <v>51</v>
      </c>
      <c r="D22" s="25">
        <v>9</v>
      </c>
      <c r="E22" s="25" t="s">
        <v>51</v>
      </c>
      <c r="F22" s="25">
        <v>21.5</v>
      </c>
      <c r="G22" s="25">
        <v>277.5</v>
      </c>
      <c r="H22" s="25" t="s">
        <v>51</v>
      </c>
      <c r="I22" s="25">
        <v>88</v>
      </c>
      <c r="J22" s="25" t="s">
        <v>51</v>
      </c>
      <c r="K22" s="25" t="s">
        <v>51</v>
      </c>
      <c r="L22" s="25">
        <v>0.5</v>
      </c>
      <c r="M22" s="25">
        <v>0.5</v>
      </c>
      <c r="N22" s="1"/>
      <c r="O22" s="1"/>
    </row>
    <row r="23" spans="1:15" x14ac:dyDescent="0.25">
      <c r="A23" s="21">
        <v>13</v>
      </c>
      <c r="B23" s="23" t="s">
        <v>52</v>
      </c>
      <c r="C23" s="23" t="s">
        <v>51</v>
      </c>
      <c r="D23" s="23">
        <v>22</v>
      </c>
      <c r="E23" s="23" t="s">
        <v>51</v>
      </c>
      <c r="F23" s="23" t="s">
        <v>51</v>
      </c>
      <c r="G23" s="23" t="s">
        <v>51</v>
      </c>
      <c r="H23" s="23" t="s">
        <v>51</v>
      </c>
      <c r="I23" s="23">
        <v>1.4</v>
      </c>
      <c r="J23" s="23">
        <v>1</v>
      </c>
      <c r="K23" s="23" t="s">
        <v>51</v>
      </c>
      <c r="L23" s="23" t="s">
        <v>51</v>
      </c>
      <c r="M23" s="23" t="s">
        <v>51</v>
      </c>
      <c r="N23" s="1"/>
      <c r="O23" s="1"/>
    </row>
    <row r="24" spans="1:15" x14ac:dyDescent="0.25">
      <c r="A24" s="21">
        <v>14</v>
      </c>
      <c r="B24" s="25">
        <v>2.5</v>
      </c>
      <c r="C24" s="25" t="s">
        <v>51</v>
      </c>
      <c r="D24" s="25">
        <v>10.5</v>
      </c>
      <c r="E24" s="25">
        <v>0.3</v>
      </c>
      <c r="F24" s="25" t="s">
        <v>51</v>
      </c>
      <c r="G24" s="25">
        <v>26</v>
      </c>
      <c r="H24" s="25" t="s">
        <v>51</v>
      </c>
      <c r="I24" s="25" t="s">
        <v>51</v>
      </c>
      <c r="J24" s="25">
        <v>23.5</v>
      </c>
      <c r="K24" s="25" t="s">
        <v>51</v>
      </c>
      <c r="L24" s="25" t="s">
        <v>51</v>
      </c>
      <c r="M24" s="25" t="s">
        <v>51</v>
      </c>
      <c r="N24" s="1"/>
      <c r="O24" s="1"/>
    </row>
    <row r="25" spans="1:15" x14ac:dyDescent="0.25">
      <c r="A25" s="21">
        <v>15</v>
      </c>
      <c r="B25" s="23">
        <v>6.7</v>
      </c>
      <c r="C25" s="23">
        <v>4</v>
      </c>
      <c r="D25" s="23" t="s">
        <v>52</v>
      </c>
      <c r="E25" s="23">
        <v>5.3</v>
      </c>
      <c r="F25" s="23" t="s">
        <v>51</v>
      </c>
      <c r="G25" s="23">
        <v>31</v>
      </c>
      <c r="H25" s="23">
        <v>3.5</v>
      </c>
      <c r="I25" s="23" t="s">
        <v>51</v>
      </c>
      <c r="J25" s="23">
        <v>29</v>
      </c>
      <c r="K25" s="23" t="s">
        <v>51</v>
      </c>
      <c r="L25" s="23" t="s">
        <v>51</v>
      </c>
      <c r="M25" s="23" t="s">
        <v>51</v>
      </c>
      <c r="N25" s="1"/>
      <c r="O25" s="1"/>
    </row>
    <row r="26" spans="1:15" x14ac:dyDescent="0.25">
      <c r="A26" s="21">
        <v>16</v>
      </c>
      <c r="B26" s="25">
        <v>21</v>
      </c>
      <c r="C26" s="25">
        <v>4.5</v>
      </c>
      <c r="D26" s="25" t="s">
        <v>51</v>
      </c>
      <c r="E26" s="25">
        <v>35</v>
      </c>
      <c r="F26" s="25">
        <v>2</v>
      </c>
      <c r="G26" s="25">
        <v>127</v>
      </c>
      <c r="H26" s="25">
        <v>69.5</v>
      </c>
      <c r="I26" s="25" t="s">
        <v>51</v>
      </c>
      <c r="J26" s="25" t="s">
        <v>51</v>
      </c>
      <c r="K26" s="25" t="s">
        <v>51</v>
      </c>
      <c r="L26" s="25" t="s">
        <v>51</v>
      </c>
      <c r="M26" s="25" t="s">
        <v>51</v>
      </c>
      <c r="N26" s="1"/>
      <c r="O26" s="1"/>
    </row>
    <row r="27" spans="1:15" x14ac:dyDescent="0.25">
      <c r="A27" s="21">
        <v>17</v>
      </c>
      <c r="B27" s="23" t="s">
        <v>51</v>
      </c>
      <c r="C27" s="23" t="s">
        <v>52</v>
      </c>
      <c r="D27" s="23" t="s">
        <v>51</v>
      </c>
      <c r="E27" s="23">
        <v>10</v>
      </c>
      <c r="F27" s="23">
        <v>19</v>
      </c>
      <c r="G27" s="23" t="s">
        <v>51</v>
      </c>
      <c r="H27" s="23" t="s">
        <v>51</v>
      </c>
      <c r="I27" s="23">
        <v>12.6</v>
      </c>
      <c r="J27" s="23" t="s">
        <v>51</v>
      </c>
      <c r="K27" s="23" t="s">
        <v>52</v>
      </c>
      <c r="L27" s="23">
        <v>21</v>
      </c>
      <c r="M27" s="23" t="s">
        <v>52</v>
      </c>
      <c r="N27" s="1"/>
      <c r="O27" s="1"/>
    </row>
    <row r="28" spans="1:15" x14ac:dyDescent="0.25">
      <c r="A28" s="21">
        <v>18</v>
      </c>
      <c r="B28" s="25" t="s">
        <v>51</v>
      </c>
      <c r="C28" s="25">
        <v>0.5</v>
      </c>
      <c r="D28" s="25" t="s">
        <v>52</v>
      </c>
      <c r="E28" s="25">
        <v>4.5999999999999996</v>
      </c>
      <c r="F28" s="25">
        <v>2.5</v>
      </c>
      <c r="G28" s="25" t="s">
        <v>52</v>
      </c>
      <c r="H28" s="25" t="s">
        <v>51</v>
      </c>
      <c r="I28" s="25" t="s">
        <v>51</v>
      </c>
      <c r="J28" s="25" t="s">
        <v>51</v>
      </c>
      <c r="K28" s="25" t="s">
        <v>51</v>
      </c>
      <c r="L28" s="25">
        <v>11</v>
      </c>
      <c r="M28" s="25">
        <v>3.5</v>
      </c>
      <c r="N28" s="1"/>
      <c r="O28" s="1"/>
    </row>
    <row r="29" spans="1:15" x14ac:dyDescent="0.25">
      <c r="A29" s="21">
        <v>19</v>
      </c>
      <c r="B29" s="23" t="s">
        <v>51</v>
      </c>
      <c r="C29" s="23" t="s">
        <v>52</v>
      </c>
      <c r="D29" s="23" t="s">
        <v>52</v>
      </c>
      <c r="E29" s="23">
        <v>0.2</v>
      </c>
      <c r="F29" s="23">
        <v>9</v>
      </c>
      <c r="G29" s="23">
        <v>26</v>
      </c>
      <c r="H29" s="23" t="s">
        <v>51</v>
      </c>
      <c r="I29" s="23" t="s">
        <v>51</v>
      </c>
      <c r="J29" s="23">
        <v>8</v>
      </c>
      <c r="K29" s="23" t="s">
        <v>51</v>
      </c>
      <c r="L29" s="23" t="s">
        <v>51</v>
      </c>
      <c r="M29" s="23">
        <v>0.5</v>
      </c>
      <c r="N29" s="1"/>
      <c r="O29" s="1"/>
    </row>
    <row r="30" spans="1:15" x14ac:dyDescent="0.25">
      <c r="A30" s="21">
        <v>20</v>
      </c>
      <c r="B30" s="25" t="s">
        <v>51</v>
      </c>
      <c r="C30" s="25" t="s">
        <v>51</v>
      </c>
      <c r="D30" s="25" t="s">
        <v>52</v>
      </c>
      <c r="E30" s="25">
        <v>28</v>
      </c>
      <c r="F30" s="25">
        <v>27</v>
      </c>
      <c r="G30" s="25">
        <v>15</v>
      </c>
      <c r="H30" s="25" t="s">
        <v>51</v>
      </c>
      <c r="I30" s="25" t="s">
        <v>51</v>
      </c>
      <c r="J30" s="25">
        <v>1.5</v>
      </c>
      <c r="K30" s="25" t="s">
        <v>51</v>
      </c>
      <c r="L30" s="25" t="s">
        <v>51</v>
      </c>
      <c r="M30" s="25">
        <v>0.5</v>
      </c>
      <c r="N30" s="1"/>
      <c r="O30" s="1"/>
    </row>
    <row r="31" spans="1:15" x14ac:dyDescent="0.25">
      <c r="A31" s="21">
        <v>21</v>
      </c>
      <c r="B31" s="23">
        <v>3</v>
      </c>
      <c r="C31" s="23" t="s">
        <v>51</v>
      </c>
      <c r="D31" s="23" t="s">
        <v>51</v>
      </c>
      <c r="E31" s="23">
        <v>3.2</v>
      </c>
      <c r="F31" s="23" t="s">
        <v>51</v>
      </c>
      <c r="G31" s="23">
        <v>10.5</v>
      </c>
      <c r="H31" s="23" t="s">
        <v>51</v>
      </c>
      <c r="I31" s="23" t="s">
        <v>51</v>
      </c>
      <c r="J31" s="23" t="s">
        <v>51</v>
      </c>
      <c r="K31" s="23" t="s">
        <v>51</v>
      </c>
      <c r="L31" s="23">
        <v>4</v>
      </c>
      <c r="M31" s="23" t="s">
        <v>51</v>
      </c>
      <c r="N31" s="1"/>
      <c r="O31" s="1"/>
    </row>
    <row r="32" spans="1:15" x14ac:dyDescent="0.25">
      <c r="A32" s="21">
        <v>22</v>
      </c>
      <c r="B32" s="25">
        <v>22.5</v>
      </c>
      <c r="C32" s="25" t="s">
        <v>52</v>
      </c>
      <c r="D32" s="25" t="s">
        <v>51</v>
      </c>
      <c r="E32" s="25">
        <v>57</v>
      </c>
      <c r="F32" s="25" t="s">
        <v>51</v>
      </c>
      <c r="G32" s="25">
        <v>1</v>
      </c>
      <c r="H32" s="25" t="s">
        <v>52</v>
      </c>
      <c r="I32" s="25">
        <v>18.2</v>
      </c>
      <c r="J32" s="25" t="s">
        <v>51</v>
      </c>
      <c r="K32" s="25" t="s">
        <v>51</v>
      </c>
      <c r="L32" s="25">
        <v>46</v>
      </c>
      <c r="M32" s="25" t="s">
        <v>52</v>
      </c>
      <c r="N32" s="1"/>
      <c r="O32" s="1"/>
    </row>
    <row r="33" spans="1:15" x14ac:dyDescent="0.25">
      <c r="A33" s="21">
        <v>23</v>
      </c>
      <c r="B33" s="23">
        <v>10</v>
      </c>
      <c r="C33" s="23">
        <v>62.7</v>
      </c>
      <c r="D33" s="23">
        <v>0.3</v>
      </c>
      <c r="E33" s="23">
        <v>4.5</v>
      </c>
      <c r="F33" s="23" t="s">
        <v>51</v>
      </c>
      <c r="G33" s="23">
        <v>6.5</v>
      </c>
      <c r="H33" s="23">
        <v>2.5</v>
      </c>
      <c r="I33" s="23">
        <v>12.5</v>
      </c>
      <c r="J33" s="23" t="s">
        <v>52</v>
      </c>
      <c r="K33" s="23">
        <v>1</v>
      </c>
      <c r="L33" s="23">
        <v>24.5</v>
      </c>
      <c r="M33" s="23" t="s">
        <v>51</v>
      </c>
      <c r="N33" s="1"/>
      <c r="O33" s="1"/>
    </row>
    <row r="34" spans="1:15" x14ac:dyDescent="0.25">
      <c r="A34" s="21">
        <v>24</v>
      </c>
      <c r="B34" s="25">
        <v>25</v>
      </c>
      <c r="C34" s="25">
        <v>62</v>
      </c>
      <c r="D34" s="25">
        <v>2.2000000000000002</v>
      </c>
      <c r="E34" s="25">
        <v>0.5</v>
      </c>
      <c r="F34" s="25" t="s">
        <v>51</v>
      </c>
      <c r="G34" s="25">
        <v>1</v>
      </c>
      <c r="H34" s="25">
        <v>0.1</v>
      </c>
      <c r="I34" s="25">
        <v>1</v>
      </c>
      <c r="J34" s="25">
        <v>0.4</v>
      </c>
      <c r="K34" s="25" t="s">
        <v>51</v>
      </c>
      <c r="L34" s="25">
        <v>1.5</v>
      </c>
      <c r="M34" s="25" t="s">
        <v>51</v>
      </c>
      <c r="N34" s="1"/>
      <c r="O34" s="1"/>
    </row>
    <row r="35" spans="1:15" x14ac:dyDescent="0.25">
      <c r="A35" s="21">
        <v>25</v>
      </c>
      <c r="B35" s="23">
        <v>2.5</v>
      </c>
      <c r="C35" s="23">
        <v>33.5</v>
      </c>
      <c r="D35" s="23" t="s">
        <v>51</v>
      </c>
      <c r="E35" s="23">
        <v>4</v>
      </c>
      <c r="F35" s="23" t="s">
        <v>51</v>
      </c>
      <c r="G35" s="23">
        <v>6.5</v>
      </c>
      <c r="H35" s="23" t="s">
        <v>52</v>
      </c>
      <c r="I35" s="23" t="s">
        <v>51</v>
      </c>
      <c r="J35" s="23" t="s">
        <v>52</v>
      </c>
      <c r="K35" s="23" t="s">
        <v>51</v>
      </c>
      <c r="L35" s="23">
        <v>1.5</v>
      </c>
      <c r="M35" s="23" t="s">
        <v>51</v>
      </c>
      <c r="N35" s="1"/>
      <c r="O35" s="1"/>
    </row>
    <row r="36" spans="1:15" x14ac:dyDescent="0.25">
      <c r="A36" s="21">
        <v>26</v>
      </c>
      <c r="B36" s="25">
        <v>9</v>
      </c>
      <c r="C36" s="25">
        <v>22.5</v>
      </c>
      <c r="D36" s="25" t="s">
        <v>51</v>
      </c>
      <c r="E36" s="25">
        <v>51.5</v>
      </c>
      <c r="F36" s="25">
        <v>1.5</v>
      </c>
      <c r="G36" s="25">
        <v>17.5</v>
      </c>
      <c r="H36" s="25">
        <v>28.1</v>
      </c>
      <c r="I36" s="25">
        <v>4.5</v>
      </c>
      <c r="J36" s="25">
        <v>1.1000000000000001</v>
      </c>
      <c r="K36" s="25" t="s">
        <v>51</v>
      </c>
      <c r="L36" s="25">
        <v>38</v>
      </c>
      <c r="M36" s="25">
        <v>0.4</v>
      </c>
      <c r="N36" s="1"/>
      <c r="O36" s="1"/>
    </row>
    <row r="37" spans="1:15" x14ac:dyDescent="0.25">
      <c r="A37" s="21">
        <v>27</v>
      </c>
      <c r="B37" s="23">
        <v>0.2</v>
      </c>
      <c r="C37" s="23">
        <v>5</v>
      </c>
      <c r="D37" s="23" t="s">
        <v>51</v>
      </c>
      <c r="E37" s="23">
        <v>14</v>
      </c>
      <c r="F37" s="23">
        <v>4.5</v>
      </c>
      <c r="G37" s="23" t="s">
        <v>51</v>
      </c>
      <c r="H37" s="23" t="s">
        <v>51</v>
      </c>
      <c r="I37" s="23">
        <v>9.5</v>
      </c>
      <c r="J37" s="23">
        <v>13.5</v>
      </c>
      <c r="K37" s="23" t="s">
        <v>51</v>
      </c>
      <c r="L37" s="23">
        <v>7.5</v>
      </c>
      <c r="M37" s="23">
        <v>0.5</v>
      </c>
      <c r="N37" s="1"/>
      <c r="O37" s="1"/>
    </row>
    <row r="38" spans="1:15" x14ac:dyDescent="0.25">
      <c r="A38" s="21">
        <v>28</v>
      </c>
      <c r="B38" s="25" t="s">
        <v>51</v>
      </c>
      <c r="C38" s="25">
        <v>22.5</v>
      </c>
      <c r="D38" s="25" t="s">
        <v>51</v>
      </c>
      <c r="E38" s="25">
        <v>4</v>
      </c>
      <c r="F38" s="25">
        <v>36.5</v>
      </c>
      <c r="G38" s="25" t="s">
        <v>51</v>
      </c>
      <c r="H38" s="25" t="s">
        <v>51</v>
      </c>
      <c r="I38" s="25">
        <v>7.3</v>
      </c>
      <c r="J38" s="25">
        <v>4</v>
      </c>
      <c r="K38" s="25">
        <v>1</v>
      </c>
      <c r="L38" s="25">
        <v>5</v>
      </c>
      <c r="M38" s="25" t="s">
        <v>52</v>
      </c>
      <c r="N38" s="1"/>
      <c r="O38" s="1"/>
    </row>
    <row r="39" spans="1:15" x14ac:dyDescent="0.25">
      <c r="A39" s="21">
        <v>29</v>
      </c>
      <c r="B39" s="23">
        <v>1</v>
      </c>
      <c r="C39" s="23" t="s">
        <v>51</v>
      </c>
      <c r="D39" s="23" t="s">
        <v>51</v>
      </c>
      <c r="E39" s="23">
        <v>0.5</v>
      </c>
      <c r="F39" s="23">
        <v>0.4</v>
      </c>
      <c r="G39" s="23" t="s">
        <v>52</v>
      </c>
      <c r="H39" s="23" t="s">
        <v>51</v>
      </c>
      <c r="I39" s="23" t="s">
        <v>51</v>
      </c>
      <c r="J39" s="23">
        <v>2.5</v>
      </c>
      <c r="K39" s="23" t="s">
        <v>51</v>
      </c>
      <c r="L39" s="23">
        <v>23</v>
      </c>
      <c r="M39" s="23">
        <v>0.5</v>
      </c>
      <c r="N39" s="1"/>
      <c r="O39" s="1"/>
    </row>
    <row r="40" spans="1:15" x14ac:dyDescent="0.25">
      <c r="A40" s="21">
        <v>30</v>
      </c>
      <c r="B40" s="25" t="s">
        <v>52</v>
      </c>
      <c r="C40" s="25"/>
      <c r="D40" s="25" t="s">
        <v>51</v>
      </c>
      <c r="E40" s="25">
        <v>6.5</v>
      </c>
      <c r="F40" s="25">
        <v>0.5</v>
      </c>
      <c r="G40" s="25">
        <v>3</v>
      </c>
      <c r="H40" s="25">
        <v>14.1</v>
      </c>
      <c r="I40" s="25">
        <v>64</v>
      </c>
      <c r="J40" s="25" t="s">
        <v>51</v>
      </c>
      <c r="K40" s="25">
        <v>19</v>
      </c>
      <c r="L40" s="25">
        <v>42</v>
      </c>
      <c r="M40" s="25">
        <v>32.5</v>
      </c>
      <c r="N40" s="1"/>
      <c r="O40" s="1"/>
    </row>
    <row r="41" spans="1:15" x14ac:dyDescent="0.25">
      <c r="A41" s="21">
        <v>31</v>
      </c>
      <c r="B41" s="23">
        <v>1.5</v>
      </c>
      <c r="C41" s="23"/>
      <c r="D41" s="23">
        <v>7</v>
      </c>
      <c r="E41" s="23"/>
      <c r="F41" s="23">
        <v>2.5</v>
      </c>
      <c r="G41" s="23"/>
      <c r="H41" s="23">
        <v>44</v>
      </c>
      <c r="I41" s="23">
        <v>13</v>
      </c>
      <c r="J41" s="23"/>
      <c r="K41" s="23">
        <v>39</v>
      </c>
      <c r="L41" s="23"/>
      <c r="M41" s="23" t="s">
        <v>51</v>
      </c>
      <c r="N41" s="1"/>
      <c r="O41" s="1"/>
    </row>
    <row r="42" spans="1:15" x14ac:dyDescent="0.25">
      <c r="A42" s="21" t="s">
        <v>53</v>
      </c>
      <c r="B42" s="25">
        <v>157.4</v>
      </c>
      <c r="C42" s="25">
        <v>268.8</v>
      </c>
      <c r="D42" s="25">
        <v>85.4</v>
      </c>
      <c r="E42" s="25">
        <v>289.10000000000002</v>
      </c>
      <c r="F42" s="25">
        <v>231.2</v>
      </c>
      <c r="G42" s="25">
        <v>625.6</v>
      </c>
      <c r="H42" s="25">
        <v>162.80000000000001</v>
      </c>
      <c r="I42" s="25">
        <v>518.9</v>
      </c>
      <c r="J42" s="25">
        <v>85</v>
      </c>
      <c r="K42" s="25">
        <v>64</v>
      </c>
      <c r="L42" s="25">
        <v>232.7</v>
      </c>
      <c r="M42" s="25">
        <v>189.4</v>
      </c>
      <c r="N42" s="1"/>
      <c r="O42" s="1"/>
    </row>
    <row r="43" spans="1:15" x14ac:dyDescent="0.25">
      <c r="A43" s="48" t="s">
        <v>54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1"/>
      <c r="O43" s="1"/>
    </row>
    <row r="44" spans="1:15" x14ac:dyDescent="0.2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1"/>
      <c r="O44" s="1"/>
    </row>
    <row r="45" spans="1:15" x14ac:dyDescent="0.25">
      <c r="A45" s="44" t="s">
        <v>55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1"/>
      <c r="O45" s="1"/>
    </row>
    <row r="46" spans="1:15" x14ac:dyDescent="0.25">
      <c r="A46" s="44" t="s">
        <v>56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1"/>
      <c r="O46" s="1"/>
    </row>
    <row r="47" spans="1:15" x14ac:dyDescent="0.25">
      <c r="A47" s="44" t="s">
        <v>57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1"/>
      <c r="O47" s="1"/>
    </row>
    <row r="48" spans="1:15" x14ac:dyDescent="0.25">
      <c r="A48" s="44" t="s">
        <v>58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1"/>
      <c r="O48" s="1"/>
    </row>
  </sheetData>
  <mergeCells count="19">
    <mergeCell ref="A7:M7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A46:M46"/>
    <mergeCell ref="A47:M47"/>
    <mergeCell ref="A48:M48"/>
    <mergeCell ref="K8:K10"/>
    <mergeCell ref="L8:L10"/>
    <mergeCell ref="M8:M10"/>
    <mergeCell ref="A43:M43"/>
    <mergeCell ref="A44:M44"/>
    <mergeCell ref="A45:M45"/>
  </mergeCells>
  <phoneticPr fontId="1" type="noConversion"/>
  <printOptions horizontalCentered="1" verticalCentered="1"/>
  <pageMargins left="7.874015748031496E-2" right="7.874015748031496E-2" top="7.874015748031496E-2" bottom="7.874015748031496E-2" header="0.31496062992125984" footer="0.31496062992125984"/>
  <pageSetup paperSize="9" scale="74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2013-09-23T10:49:53Z</cp:lastPrinted>
  <dcterms:created xsi:type="dcterms:W3CDTF">2013-09-23T07:19:37Z</dcterms:created>
  <dcterms:modified xsi:type="dcterms:W3CDTF">2013-10-05T02:34:04Z</dcterms:modified>
</cp:coreProperties>
</file>